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5"/>
  </bookViews>
  <sheets>
    <sheet name="Прил2" sheetId="1" r:id="rId1"/>
    <sheet name="Прил3" sheetId="2" r:id="rId2"/>
    <sheet name="Прил4" sheetId="3" r:id="rId3"/>
    <sheet name="Прил5" sheetId="4" r:id="rId4"/>
    <sheet name="Прил 6" sheetId="5" r:id="rId5"/>
    <sheet name="Прил 7" sheetId="6" r:id="rId6"/>
  </sheets>
  <definedNames>
    <definedName name="_xlnm.Print_Titles" localSheetId="3">'Прил5'!$7:$7</definedName>
    <definedName name="_xlnm.Print_Area" localSheetId="2">'Прил4'!$A$1:$J$171</definedName>
    <definedName name="_xlnm.Print_Area" localSheetId="3">'Прил5'!$A$1:$L$173</definedName>
  </definedNames>
  <calcPr fullCalcOnLoad="1"/>
</workbook>
</file>

<file path=xl/sharedStrings.xml><?xml version="1.0" encoding="utf-8"?>
<sst xmlns="http://schemas.openxmlformats.org/spreadsheetml/2006/main" count="1448" uniqueCount="305">
  <si>
    <t>Глава муниципального образования</t>
  </si>
  <si>
    <t>Выполнение функций органами местного самоуправления</t>
  </si>
  <si>
    <t>Обслуживание государственного и муниципального долга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</si>
  <si>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</si>
  <si>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</si>
  <si>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</si>
  <si>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</si>
  <si>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</si>
  <si>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</si>
  <si>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</si>
  <si>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</si>
  <si>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</si>
  <si>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МП "Щекинская горэлектросеть"</t>
  </si>
  <si>
    <t>Озеленение</t>
  </si>
  <si>
    <t>600 03 00</t>
  </si>
  <si>
    <t>Образование</t>
  </si>
  <si>
    <t xml:space="preserve">07 </t>
  </si>
  <si>
    <t>Коммунальное хозяйство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</si>
  <si>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</si>
  <si>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</si>
  <si>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</si>
  <si>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</si>
  <si>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</si>
  <si>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</si>
  <si>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Прочие мероприятия по благоустройству городских округов и поселений</t>
  </si>
  <si>
    <t>600 0500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</si>
  <si>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</si>
  <si>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</si>
  <si>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</si>
  <si>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</si>
  <si>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</si>
  <si>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</si>
  <si>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</si>
  <si>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</si>
  <si>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</si>
  <si>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</si>
  <si>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</si>
  <si>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</si>
  <si>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</si>
  <si>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</si>
  <si>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</si>
  <si>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</si>
  <si>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</si>
  <si>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</si>
  <si>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</si>
  <si>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</si>
  <si>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</si>
  <si>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</si>
  <si>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</si>
  <si>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</si>
  <si>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</si>
  <si>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Прочие расходы</t>
  </si>
  <si>
    <t>013</t>
  </si>
  <si>
    <t>006</t>
  </si>
  <si>
    <t>Дворцы и дома культуры, другие учреждения культуры и средств массовой информации</t>
  </si>
  <si>
    <t>Субсидии юридическим лицам</t>
  </si>
  <si>
    <t>Другие общегосударственные вопросы</t>
  </si>
  <si>
    <t>090 00 00</t>
  </si>
  <si>
    <t>500</t>
  </si>
  <si>
    <t>440 99 00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</si>
  <si>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</si>
  <si>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</si>
  <si>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</si>
  <si>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017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</si>
  <si>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</si>
  <si>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</si>
  <si>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</si>
  <si>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</si>
  <si>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</si>
  <si>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</si>
  <si>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</si>
  <si>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</si>
  <si>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</si>
  <si>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</si>
  <si>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</si>
  <si>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</si>
  <si>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</si>
  <si>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</si>
  <si>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</si>
  <si>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</si>
  <si>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</si>
  <si>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</si>
  <si>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</si>
  <si>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</si>
  <si>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</si>
  <si>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</si>
  <si>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</si>
  <si>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</si>
  <si>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</si>
  <si>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</si>
  <si>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</si>
  <si>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</si>
  <si>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</si>
  <si>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</si>
  <si>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</si>
  <si>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</si>
  <si>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</si>
  <si>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</si>
  <si>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</si>
  <si>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</si>
  <si>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</si>
  <si>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</si>
  <si>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</si>
  <si>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</si>
  <si>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</si>
  <si>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</si>
  <si>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</si>
  <si>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 xml:space="preserve">Выполнение функций государственными органами </t>
  </si>
  <si>
    <t xml:space="preserve">организация строительства </t>
  </si>
  <si>
    <t>создание, содержание и организация деятельности аварийно-спасательных служб</t>
  </si>
  <si>
    <t>521 06 02</t>
  </si>
  <si>
    <t>в том числе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</si>
  <si>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</si>
  <si>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</si>
  <si>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</si>
  <si>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</si>
  <si>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</si>
  <si>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>350 00 00</t>
  </si>
  <si>
    <t>Поддержка жилищного хозяйства</t>
  </si>
  <si>
    <t>350 01 00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</si>
  <si>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</si>
  <si>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350 02 00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</si>
  <si>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</si>
  <si>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</si>
  <si>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10</t>
  </si>
  <si>
    <t>09</t>
  </si>
  <si>
    <t>Приложение 5</t>
  </si>
  <si>
    <t>Приложение 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</si>
  <si>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</si>
  <si>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</si>
  <si>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</si>
  <si>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002 12 00</t>
  </si>
  <si>
    <t>002 08 00</t>
  </si>
  <si>
    <t>Глава местной администрации</t>
  </si>
  <si>
    <t>НАЦИОНАЛЬНАЯ БЕЗОПАСНОСТЬ И ПРАВООХРАНИТЕЛЬНАЯ ДЕЯТЕЛЬНОСТЬ</t>
  </si>
  <si>
    <t>Обеспечение пожарной безопасности</t>
  </si>
  <si>
    <t>Целевые программы муниципальных образований</t>
  </si>
  <si>
    <t>795 00 00</t>
  </si>
  <si>
    <t>795 01 00</t>
  </si>
  <si>
    <t>ОБРАЗОВАНИЕ</t>
  </si>
  <si>
    <t>Приложение 3</t>
  </si>
  <si>
    <t>Перечень передаваемых полномочий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</si>
  <si>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</si>
  <si>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</si>
  <si>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</si>
  <si>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Наименование программ</t>
  </si>
  <si>
    <t>Администрация МО г.Советск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</si>
  <si>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</si>
  <si>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</si>
  <si>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</si>
  <si>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</si>
  <si>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Учебно-методические центры, централизованные бухгалтерии</t>
  </si>
  <si>
    <t>452 99 00</t>
  </si>
  <si>
    <t>Целевая программа "Обеспечение  пожарной безопасности в муниципальном образовании г.Советск Щекинского района"</t>
  </si>
  <si>
    <t>Молодежная политика и оздоровление детей</t>
  </si>
  <si>
    <t>Целевая программа "Обеспечение  пожарной безопасности в муниципальном образовании г.Советск  Щекинского района"</t>
  </si>
  <si>
    <t>795 01 03</t>
  </si>
  <si>
    <t>Формирование и исполнение  бюджета поселения</t>
  </si>
  <si>
    <t>Подготовка документов территориального  планирования</t>
  </si>
  <si>
    <t>Формирование и содержание муниципального  архива</t>
  </si>
  <si>
    <t>Оказание      первичной     медико-санитарной  помощи в    амбулаторно-поликлинических, стационарно-  поликлинических и больничных    учреждениях,  скорой          медицинской   помощи,     медицинской   помощи женщинам в период беременности, во время и после   родов</t>
  </si>
  <si>
    <t>организация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</si>
  <si>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формирование и содержание муниципального архива, включая хранение архивных фондов поселений</t>
  </si>
  <si>
    <t>521 05 00</t>
  </si>
  <si>
    <t>521 05 01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</si>
  <si>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</si>
  <si>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</si>
  <si>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</si>
  <si>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</si>
  <si>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</si>
  <si>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2190100</t>
  </si>
  <si>
    <t>795 02 03</t>
  </si>
  <si>
    <t>Целевая программа МО г.Советск "Адресная программа поэтапного перехода на отпуск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потребления таких ресурсов в МО г.Советск на 2010-2011 годы"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</si>
  <si>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</si>
  <si>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</si>
  <si>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</si>
  <si>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</si>
  <si>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</si>
  <si>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Собрание депутатов МО г.Советск Щекинского района</t>
  </si>
  <si>
    <t>Вид расходов</t>
  </si>
  <si>
    <t>тыс.рублей</t>
  </si>
  <si>
    <t>521 06 05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</si>
  <si>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</si>
  <si>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</si>
  <si>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</si>
  <si>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</si>
  <si>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795 03 03</t>
  </si>
  <si>
    <t>Целевая программа "Занятость и трудоустройство несовершеннолетних в муниципальном образовании город Советск Щекинского района" на 2010-2012год</t>
  </si>
  <si>
    <t>0920300</t>
  </si>
  <si>
    <t>0920000</t>
  </si>
  <si>
    <t>Реализация государственных функций, связанных с общегосударственным управлением</t>
  </si>
  <si>
    <t>Муниципальный финансовый контроль</t>
  </si>
  <si>
    <t>Прочие работы, услуги</t>
  </si>
  <si>
    <t>450 06 00</t>
  </si>
  <si>
    <t>Комплектование книжных фондовбиблиотек муниципальных образований</t>
  </si>
  <si>
    <t>Целевая программа "Энергосбережение и повышение энергетической эффективности в муниципальном образовании город Советск Щекинского района на 2010-2012 годы"</t>
  </si>
  <si>
    <t>350 03 00</t>
  </si>
  <si>
    <t>Мероприятия в области жилищного  хозяйства</t>
  </si>
  <si>
    <t>Мероприятия в области жилищного хозяйства</t>
  </si>
  <si>
    <t xml:space="preserve">Начальник сектора по финансовым вопросам и муниц. заказу            </t>
  </si>
  <si>
    <t>Глава администрации МО г.Советск                                                                         Н.В.Мясоедов</t>
  </si>
  <si>
    <t xml:space="preserve">                         Н.Ю.Грекова</t>
  </si>
  <si>
    <t>Приложение 2</t>
  </si>
  <si>
    <t xml:space="preserve">Начальник сектора по финансовым вопросам и муниц. заказу                                       Н.Ю.Грекова     </t>
  </si>
  <si>
    <t xml:space="preserve">Отчет  </t>
  </si>
  <si>
    <t>600 00 00</t>
  </si>
  <si>
    <t>600 01 00</t>
  </si>
  <si>
    <t>600 02 00</t>
  </si>
  <si>
    <t>600 05 00</t>
  </si>
  <si>
    <t>Приложение 4</t>
  </si>
  <si>
    <t>Приложение 6</t>
  </si>
  <si>
    <t>Уточненный  план на 1 квартал 2011г</t>
  </si>
  <si>
    <t>% исполнения к плану 1 квартала 2011г</t>
  </si>
  <si>
    <t>Уточненный план на 1 квартал 2011 года</t>
  </si>
  <si>
    <t>% исполнения к плану года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</si>
  <si>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а также осуществление иных полномочий в области использования автомобильных дорог и осуществления дорожной деятельности</t>
  </si>
  <si>
    <t>% исполнения к плану  2011г</t>
  </si>
  <si>
    <t>Средства, передаваемые бюджетам муниципальных районов из бюджетов поселений на решение вопросов местного значения межмуниципального характера</t>
  </si>
  <si>
    <t>Средства, передаваемые бюджетам муниципальных районов из бюджетов поселений на решение вопросов местного значения в соответствии с заключенными соглашениями</t>
  </si>
  <si>
    <t>Безвозмездные и безвозвратные перечисления</t>
  </si>
  <si>
    <t>521 00 00</t>
  </si>
  <si>
    <t>521 06 00</t>
  </si>
  <si>
    <t>формирование и исполнение бюджета</t>
  </si>
  <si>
    <t>521 06 01</t>
  </si>
  <si>
    <t>финансовый контроль</t>
  </si>
  <si>
    <t>13</t>
  </si>
  <si>
    <t>Содержание и обслуживание казны Росийской Федерации</t>
  </si>
  <si>
    <t>090 01 00</t>
  </si>
  <si>
    <t>092 00 00</t>
  </si>
  <si>
    <t>Целевая программа "Антитеррористическая безопасность"</t>
  </si>
  <si>
    <t>7950103</t>
  </si>
  <si>
    <t>Средства передаваемые бюджетам  муниципальных районов из бюджетов поселений на осуществление части  полномочий по решению вопросов местного значения в соответствии с заключенными соглашениями</t>
  </si>
  <si>
    <t>НАЦИОНАЛЬНАЯ  ЭКОНОМИКА</t>
  </si>
  <si>
    <t>Дорожное хозяйство (дорожные фонды)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</si>
  <si>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</si>
  <si>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района, а также осуществление иных полномочий в области использования автомобильных дорог и осуществления дорожной деятельности </t>
  </si>
  <si>
    <t>521 05 03</t>
  </si>
  <si>
    <t>502</t>
  </si>
  <si>
    <t>Другие вопросы в области национальной экономики</t>
  </si>
  <si>
    <t>12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</si>
  <si>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</si>
  <si>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подготовка документов территориального планирования</t>
  </si>
  <si>
    <t>Целевая программа "Энергосбережение и повышение энергетической эффективности в муниципальном образовании город Советск Щекинского района на 2010-2012годы"</t>
  </si>
  <si>
    <t>7950203</t>
  </si>
  <si>
    <t>7950403</t>
  </si>
  <si>
    <t>Организация и содержание мест захоронения</t>
  </si>
  <si>
    <t>600 04 00</t>
  </si>
  <si>
    <t>ЗДРАВООХРАНЕНИЕ</t>
  </si>
  <si>
    <t>Стационарная медицинская помощь</t>
  </si>
  <si>
    <t>ФИЗИЧЕСКАЯ КУЛЬТУРА И СПОРТ</t>
  </si>
  <si>
    <t>Другие вопросы в области физической культуры и спорта</t>
  </si>
  <si>
    <t>124,3</t>
  </si>
  <si>
    <t>11</t>
  </si>
  <si>
    <t>Уточненный план на 1 квартал 2011г</t>
  </si>
  <si>
    <t>Содержание и обслуживание казны Российской Федерации</t>
  </si>
  <si>
    <t>44299 00</t>
  </si>
  <si>
    <t xml:space="preserve"> ФИЗИЧЕСКАЯ КУЛЬТУРА И СПОРТ</t>
  </si>
  <si>
    <t>48299 00</t>
  </si>
  <si>
    <t>002 00 00</t>
  </si>
  <si>
    <t>Целевая программа МО г.Советск "Адресная программа поэтапного перехода на отпуск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потребления таких ресурсов в МО г.Советск на 2009-2015 годы"</t>
  </si>
  <si>
    <t>Целевая программа "Занятость и трудоустройство несовершеннолетних в муниципальном образовании город Советск Щекинского района" на 2010-2012 годы</t>
  </si>
  <si>
    <t>795 04 03</t>
  </si>
  <si>
    <t>% исполнения к плану 1 квартала</t>
  </si>
  <si>
    <t>-</t>
  </si>
  <si>
    <t>План              2011 г</t>
  </si>
  <si>
    <t xml:space="preserve">% исполнения </t>
  </si>
  <si>
    <t>Начальник сектора по финансовым вопросам и муницип. заказу                    Н.Ю.Грекова</t>
  </si>
  <si>
    <t>План              2011 год</t>
  </si>
  <si>
    <t xml:space="preserve">% исполнения  </t>
  </si>
  <si>
    <t>Начальник сектора по финансовым вопросам и муницип. заказу                             Н.Ю.Грекова</t>
  </si>
  <si>
    <t>План на 2011 год</t>
  </si>
  <si>
    <t>Начальник сектора по финансовым вопросам и муницип. заказу                                          Н.Ю.Грекова</t>
  </si>
  <si>
    <t>Начальник сектора по финансовым вопросам и муницип. заказу                                                             Н.Ю.Грекова</t>
  </si>
  <si>
    <t>План                на 2011 год</t>
  </si>
  <si>
    <t>Начальник сектора по финансовым вопросам и муницип. заказу                      Н.Ю.Грекова</t>
  </si>
  <si>
    <t>План            на 2011 год</t>
  </si>
  <si>
    <t>Отчет об исполнении  целевых программ, предусмотренных к финансированию  из бюджета МО г.Советск в 2011 году</t>
  </si>
  <si>
    <t>Исполнено на 1.10.2011г</t>
  </si>
  <si>
    <t>Другие вопросы в области жилищно-коммунального хозяйства</t>
  </si>
  <si>
    <t>0029902</t>
  </si>
  <si>
    <t>ЗТО "О наделении органов местного самоуправления гос.полномочиями по предоставлению мер соц.поддержки работникам библиотек, муниципальных музеев и их филиалов"</t>
  </si>
  <si>
    <t>Иные межбюджетные трансферты на комплектование книжных фондов библиотек</t>
  </si>
  <si>
    <t>" Об исполнении бюджета МО г.Советск Щекинского района                                                            за  2011год"</t>
  </si>
  <si>
    <t>Отчет об использованиии средств, передаваемых из бюджета МО город Советск Щекинского района на осуществление части полномочий по решению вопросов местного значения бюджету МО Щекинский район за 2011 год</t>
  </si>
  <si>
    <t>Исполнено на 1.01.2012г</t>
  </si>
  <si>
    <t>" Об исполнении бюджета МО г.Советск Щекинского района за  2011года"</t>
  </si>
  <si>
    <t>ОТЧЕТ О РАСПРЕДЕЛЕНИИ СРЕДСТВ, ПЕРЕДАВАЕМЫХ БЮДЖЕТУ МО ЩЕКИНСКИЙ РАЙОН ИЗ БЮДЖЕТА  МО Г.СОВЕТСК  НА РЕШЕНИЕ ВОПРОСОВ МЕЖМУНИЦИПАЛЬНОГО ХАРАКТЕРА ЗА 2011 ГОД</t>
  </si>
  <si>
    <t>" Об исполнении бюджета МО г.Советск Щекинского района за 2011год"</t>
  </si>
  <si>
    <t>о распределении бюджетных ассигнований бюджета МО г.Советск за 2011 год  по разделам, подразделам, целевым статьям и видам расходов классификации расходов бюджетов Российской Федерации</t>
  </si>
  <si>
    <t>795 04 00</t>
  </si>
  <si>
    <t>386,1</t>
  </si>
  <si>
    <t>Отчет об исполнении бюджета по ведомственной структуре расходов бюджета муниципального образования город Советск за 2011 год</t>
  </si>
  <si>
    <t>итого</t>
  </si>
  <si>
    <t>Отчет по источникам внутреннего финансирования дефицита бюджета МО г.Советск за 2011 год</t>
  </si>
  <si>
    <t>к Решению Собрания депутатов МО г.Советск Щекинского района</t>
  </si>
  <si>
    <t xml:space="preserve">к Решеню Собрания депутатов МО г.Советск Щекинского района </t>
  </si>
  <si>
    <t>к Решению Собрания депутатов МО г.Советск Щекинского района                " Об исполнении бюджета МО г.Советск Щекинского района                            за  2011год"</t>
  </si>
  <si>
    <t>к  Решению Собрания депутатов МО г.Советск Щекинского района    " Об исполнении бюджета МО г.Советск Щекинского района за  2011год"</t>
  </si>
  <si>
    <t>к  Решению Собрания депутатов  МО г.Советск Щекинского района               " Об исполнении бюджета МО г.Советск Щекинского района за  2011год"</t>
  </si>
  <si>
    <t>КУЛЬТУРА И КИНЕМАТОГРАФИЯ</t>
  </si>
  <si>
    <t>от 30 мая 2012г.  № 70-182</t>
  </si>
  <si>
    <t>от 30 мая 2012г  №70-182</t>
  </si>
  <si>
    <t>от 30 мая 2012г.  №70-182</t>
  </si>
  <si>
    <t>от 30 мая  2012г.  № 70-182</t>
  </si>
  <si>
    <t>от  30 мая  2012г.  № 70-182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</si>
</sst>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#,##0.000"/>
    <numFmt numFmtId="179" formatCode="_-* #,##0.00_р_._-;\-* #,##0.00_р_._-;_-* &quot;-&quot;_р_._-;_-@_-"/>
    <numFmt numFmtId="180" formatCode="_-* #,##0.000_р_._-;\-* #,##0.000_р_._-;_-* &quot;-&quot;_р_._-;_-@_-"/>
  </numFmts>
  <fonts count="6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i/>
      <sz val="8"/>
      <name val="Arial"/>
      <family val="2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3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wrapText="1"/>
    </xf>
    <xf numFmtId="169" fontId="11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11" fillId="0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right" vertical="center" wrapText="1"/>
    </xf>
    <xf numFmtId="1" fontId="17" fillId="0" borderId="10" xfId="0" applyNumberFormat="1" applyFont="1" applyFill="1" applyBorder="1" applyAlignment="1">
      <alignment horizontal="right" vertical="center" wrapText="1"/>
    </xf>
    <xf numFmtId="169" fontId="9" fillId="0" borderId="0" xfId="0" applyNumberFormat="1" applyFont="1" applyAlignment="1">
      <alignment/>
    </xf>
    <xf numFmtId="1" fontId="13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6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9" fontId="21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/>
    </xf>
    <xf numFmtId="168" fontId="11" fillId="0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1" fontId="9" fillId="33" borderId="11" xfId="0" applyNumberFormat="1" applyFont="1" applyFill="1" applyBorder="1" applyAlignment="1">
      <alignment horizontal="right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49" fontId="17" fillId="33" borderId="10" xfId="0" applyNumberFormat="1" applyFont="1" applyFill="1" applyBorder="1" applyAlignment="1">
      <alignment horizontal="right" vertical="center" wrapText="1"/>
    </xf>
    <xf numFmtId="1" fontId="17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wrapText="1"/>
    </xf>
    <xf numFmtId="0" fontId="24" fillId="0" borderId="10" xfId="0" applyFont="1" applyFill="1" applyBorder="1" applyAlignment="1" applyProtection="1">
      <alignment vertical="center" wrapText="1"/>
      <protection locked="0"/>
    </xf>
    <xf numFmtId="169" fontId="24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69" fontId="6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Continuous" vertical="center" wrapText="1"/>
    </xf>
    <xf numFmtId="0" fontId="11" fillId="0" borderId="14" xfId="0" applyFont="1" applyFill="1" applyBorder="1" applyAlignment="1">
      <alignment horizontal="centerContinuous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6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0" fontId="11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169" fontId="11" fillId="34" borderId="10" xfId="63" applyNumberFormat="1" applyFont="1" applyFill="1" applyBorder="1" applyAlignment="1">
      <alignment/>
    </xf>
    <xf numFmtId="169" fontId="9" fillId="34" borderId="10" xfId="63" applyNumberFormat="1" applyFont="1" applyFill="1" applyBorder="1" applyAlignment="1">
      <alignment/>
    </xf>
    <xf numFmtId="169" fontId="7" fillId="34" borderId="10" xfId="63" applyNumberFormat="1" applyFont="1" applyFill="1" applyBorder="1" applyAlignment="1">
      <alignment/>
    </xf>
    <xf numFmtId="49" fontId="18" fillId="34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7" fillId="0" borderId="10" xfId="0" applyNumberFormat="1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/>
    </xf>
    <xf numFmtId="1" fontId="7" fillId="0" borderId="15" xfId="0" applyNumberFormat="1" applyFont="1" applyFill="1" applyBorder="1" applyAlignment="1">
      <alignment horizontal="right" vertical="center" wrapText="1"/>
    </xf>
    <xf numFmtId="1" fontId="17" fillId="0" borderId="15" xfId="0" applyNumberFormat="1" applyFont="1" applyFill="1" applyBorder="1" applyAlignment="1">
      <alignment horizontal="right" vertical="center" wrapText="1"/>
    </xf>
    <xf numFmtId="1" fontId="18" fillId="0" borderId="1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38" fontId="7" fillId="0" borderId="10" xfId="62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0" borderId="10" xfId="0" applyNumberFormat="1" applyFont="1" applyFill="1" applyBorder="1" applyAlignment="1">
      <alignment/>
    </xf>
    <xf numFmtId="169" fontId="11" fillId="33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1" fontId="11" fillId="0" borderId="10" xfId="54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0" fillId="0" borderId="10" xfId="53" applyFont="1" applyFill="1" applyBorder="1" applyAlignment="1">
      <alignment horizontal="left" wrapText="1"/>
      <protection/>
    </xf>
    <xf numFmtId="0" fontId="11" fillId="0" borderId="1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" fontId="9" fillId="0" borderId="13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wrapText="1"/>
    </xf>
    <xf numFmtId="1" fontId="9" fillId="35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0" fontId="15" fillId="0" borderId="10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18" fillId="0" borderId="10" xfId="0" applyNumberFormat="1" applyFont="1" applyFill="1" applyBorder="1" applyAlignment="1">
      <alignment horizontal="center" wrapText="1"/>
    </xf>
    <xf numFmtId="172" fontId="18" fillId="0" borderId="10" xfId="63" applyNumberFormat="1" applyFont="1" applyFill="1" applyBorder="1" applyAlignment="1">
      <alignment vertical="center" textRotation="90" wrapText="1"/>
    </xf>
    <xf numFmtId="49" fontId="18" fillId="0" borderId="10" xfId="63" applyNumberFormat="1" applyFont="1" applyFill="1" applyBorder="1" applyAlignment="1">
      <alignment vertical="center" textRotation="90" wrapText="1"/>
    </xf>
    <xf numFmtId="1" fontId="9" fillId="0" borderId="10" xfId="0" applyNumberFormat="1" applyFont="1" applyFill="1" applyBorder="1" applyAlignment="1">
      <alignment horizontal="justify" vertical="center" wrapText="1"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right" wrapText="1"/>
    </xf>
    <xf numFmtId="168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71" fontId="11" fillId="0" borderId="18" xfId="6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0" fontId="6" fillId="0" borderId="10" xfId="0" applyNumberFormat="1" applyFont="1" applyBorder="1" applyAlignment="1">
      <alignment/>
    </xf>
    <xf numFmtId="0" fontId="0" fillId="0" borderId="0" xfId="0" applyAlignment="1">
      <alignment/>
    </xf>
    <xf numFmtId="170" fontId="11" fillId="33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170" fontId="9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70" fontId="11" fillId="0" borderId="10" xfId="0" applyNumberFormat="1" applyFont="1" applyBorder="1" applyAlignment="1">
      <alignment horizontal="right" vertical="center"/>
    </xf>
    <xf numFmtId="169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9" fillId="0" borderId="19" xfId="0" applyFont="1" applyFill="1" applyBorder="1" applyAlignment="1">
      <alignment wrapText="1"/>
    </xf>
    <xf numFmtId="170" fontId="24" fillId="0" borderId="10" xfId="0" applyNumberFormat="1" applyFont="1" applyBorder="1" applyAlignment="1">
      <alignment/>
    </xf>
    <xf numFmtId="170" fontId="11" fillId="0" borderId="10" xfId="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 horizontal="right" vertical="center"/>
    </xf>
    <xf numFmtId="170" fontId="9" fillId="0" borderId="10" xfId="0" applyNumberFormat="1" applyFont="1" applyFill="1" applyBorder="1" applyAlignment="1">
      <alignment horizontal="right" vertical="center"/>
    </xf>
    <xf numFmtId="170" fontId="9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right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171" fontId="11" fillId="33" borderId="10" xfId="63" applyNumberFormat="1" applyFont="1" applyFill="1" applyBorder="1" applyAlignment="1">
      <alignment horizontal="right" vertical="center" wrapText="1"/>
    </xf>
    <xf numFmtId="169" fontId="11" fillId="33" borderId="10" xfId="0" applyNumberFormat="1" applyFont="1" applyFill="1" applyBorder="1" applyAlignment="1">
      <alignment horizontal="right" vertical="center" wrapText="1"/>
    </xf>
    <xf numFmtId="170" fontId="11" fillId="33" borderId="10" xfId="0" applyNumberFormat="1" applyFont="1" applyFill="1" applyBorder="1" applyAlignment="1">
      <alignment horizontal="right" vertical="center" wrapText="1"/>
    </xf>
    <xf numFmtId="171" fontId="9" fillId="0" borderId="10" xfId="63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168" fontId="9" fillId="34" borderId="10" xfId="0" applyNumberFormat="1" applyFont="1" applyFill="1" applyBorder="1" applyAlignment="1">
      <alignment horizontal="right" wrapText="1"/>
    </xf>
    <xf numFmtId="168" fontId="7" fillId="34" borderId="1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29" fillId="34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right" wrapText="1"/>
    </xf>
    <xf numFmtId="168" fontId="24" fillId="34" borderId="10" xfId="0" applyNumberFormat="1" applyFont="1" applyFill="1" applyBorder="1" applyAlignment="1">
      <alignment horizontal="right"/>
    </xf>
    <xf numFmtId="0" fontId="24" fillId="34" borderId="10" xfId="0" applyFont="1" applyFill="1" applyBorder="1" applyAlignment="1">
      <alignment horizontal="right"/>
    </xf>
    <xf numFmtId="168" fontId="6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170" fontId="27" fillId="0" borderId="1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1" fontId="9" fillId="0" borderId="10" xfId="53" applyNumberFormat="1" applyFont="1" applyFill="1" applyBorder="1" applyAlignment="1">
      <alignment horizontal="left" vertical="center" wrapText="1"/>
      <protection/>
    </xf>
    <xf numFmtId="168" fontId="9" fillId="0" borderId="10" xfId="0" applyNumberFormat="1" applyFont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vertical="center" wrapText="1"/>
    </xf>
    <xf numFmtId="1" fontId="18" fillId="0" borderId="11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/>
    </xf>
    <xf numFmtId="1" fontId="30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169" fontId="27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vertical="center"/>
    </xf>
    <xf numFmtId="169" fontId="7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71" fontId="12" fillId="0" borderId="18" xfId="63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68" fontId="13" fillId="0" borderId="10" xfId="0" applyNumberFormat="1" applyFont="1" applyBorder="1" applyAlignment="1">
      <alignment/>
    </xf>
    <xf numFmtId="169" fontId="2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68" fontId="11" fillId="0" borderId="11" xfId="0" applyNumberFormat="1" applyFont="1" applyBorder="1" applyAlignment="1">
      <alignment horizontal="right" vertical="center"/>
    </xf>
    <xf numFmtId="170" fontId="11" fillId="34" borderId="10" xfId="0" applyNumberFormat="1" applyFont="1" applyFill="1" applyBorder="1" applyAlignment="1">
      <alignment horizontal="right" vertical="center" wrapText="1"/>
    </xf>
    <xf numFmtId="170" fontId="9" fillId="34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170" fontId="9" fillId="34" borderId="10" xfId="0" applyNumberFormat="1" applyFont="1" applyFill="1" applyBorder="1" applyAlignment="1">
      <alignment/>
    </xf>
    <xf numFmtId="170" fontId="9" fillId="34" borderId="10" xfId="0" applyNumberFormat="1" applyFont="1" applyFill="1" applyBorder="1" applyAlignment="1">
      <alignment horizontal="right" vertical="center"/>
    </xf>
    <xf numFmtId="168" fontId="9" fillId="0" borderId="10" xfId="0" applyNumberFormat="1" applyFont="1" applyBorder="1" applyAlignment="1">
      <alignment horizontal="right" vertical="center"/>
    </xf>
    <xf numFmtId="169" fontId="9" fillId="34" borderId="10" xfId="0" applyNumberFormat="1" applyFont="1" applyFill="1" applyBorder="1" applyAlignment="1">
      <alignment/>
    </xf>
    <xf numFmtId="169" fontId="11" fillId="34" borderId="10" xfId="0" applyNumberFormat="1" applyFont="1" applyFill="1" applyBorder="1" applyAlignment="1">
      <alignment/>
    </xf>
    <xf numFmtId="170" fontId="11" fillId="34" borderId="10" xfId="0" applyNumberFormat="1" applyFont="1" applyFill="1" applyBorder="1" applyAlignment="1">
      <alignment/>
    </xf>
    <xf numFmtId="169" fontId="9" fillId="34" borderId="10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9" fontId="18" fillId="34" borderId="10" xfId="0" applyNumberFormat="1" applyFont="1" applyFill="1" applyBorder="1" applyAlignment="1">
      <alignment horizontal="right" vertical="center" wrapText="1"/>
    </xf>
    <xf numFmtId="1" fontId="18" fillId="34" borderId="15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 horizontal="right" vertical="center" wrapText="1"/>
    </xf>
    <xf numFmtId="170" fontId="11" fillId="0" borderId="11" xfId="0" applyNumberFormat="1" applyFont="1" applyBorder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168" fontId="11" fillId="33" borderId="10" xfId="0" applyNumberFormat="1" applyFont="1" applyFill="1" applyBorder="1" applyAlignment="1">
      <alignment/>
    </xf>
    <xf numFmtId="169" fontId="11" fillId="0" borderId="11" xfId="0" applyNumberFormat="1" applyFont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38" fontId="7" fillId="0" borderId="10" xfId="62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171" fontId="12" fillId="0" borderId="10" xfId="63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vertical="center" wrapText="1"/>
    </xf>
    <xf numFmtId="1" fontId="12" fillId="34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" fontId="12" fillId="0" borderId="11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/>
    </xf>
    <xf numFmtId="170" fontId="11" fillId="0" borderId="10" xfId="59" applyNumberFormat="1" applyFont="1" applyBorder="1" applyAlignment="1">
      <alignment/>
    </xf>
    <xf numFmtId="168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9" fillId="0" borderId="10" xfId="0" applyNumberFormat="1" applyFont="1" applyBorder="1" applyAlignment="1">
      <alignment horizontal="center"/>
    </xf>
    <xf numFmtId="169" fontId="11" fillId="34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169" fontId="27" fillId="34" borderId="11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38" fontId="7" fillId="0" borderId="22" xfId="62" applyNumberFormat="1" applyFont="1" applyFill="1" applyBorder="1" applyAlignment="1">
      <alignment horizontal="center" wrapText="1"/>
    </xf>
    <xf numFmtId="171" fontId="9" fillId="0" borderId="10" xfId="0" applyNumberFormat="1" applyFont="1" applyBorder="1" applyAlignment="1">
      <alignment horizontal="center"/>
    </xf>
    <xf numFmtId="1" fontId="9" fillId="0" borderId="10" xfId="63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168" fontId="9" fillId="0" borderId="10" xfId="63" applyNumberFormat="1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0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71" fontId="12" fillId="0" borderId="18" xfId="63" applyNumberFormat="1" applyFont="1" applyFill="1" applyBorder="1" applyAlignment="1">
      <alignment horizontal="center" vertical="center" wrapText="1"/>
    </xf>
    <xf numFmtId="171" fontId="12" fillId="0" borderId="11" xfId="63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23" xfId="0" applyBorder="1" applyAlignment="1">
      <alignment horizontal="right"/>
    </xf>
    <xf numFmtId="0" fontId="23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3" xfId="53"/>
    <cellStyle name="Обычный_Прил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2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0" customWidth="1"/>
    <col min="2" max="2" width="40.00390625" style="0" customWidth="1"/>
    <col min="3" max="3" width="13.140625" style="0" customWidth="1"/>
    <col min="4" max="4" width="10.421875" style="0" hidden="1" customWidth="1"/>
    <col min="5" max="5" width="11.8515625" style="0" customWidth="1"/>
    <col min="6" max="6" width="12.7109375" style="0" hidden="1" customWidth="1"/>
    <col min="7" max="7" width="10.57421875" style="0" customWidth="1"/>
  </cols>
  <sheetData>
    <row r="1" spans="1:7" ht="12.75">
      <c r="A1" s="3"/>
      <c r="B1" s="3"/>
      <c r="C1" s="310" t="s">
        <v>202</v>
      </c>
      <c r="D1" s="310"/>
      <c r="E1" s="310"/>
      <c r="F1" s="310"/>
      <c r="G1" s="310"/>
    </row>
    <row r="2" spans="1:7" ht="12.75">
      <c r="A2" s="3"/>
      <c r="B2" s="311" t="s">
        <v>294</v>
      </c>
      <c r="C2" s="311"/>
      <c r="D2" s="311"/>
      <c r="E2" s="311"/>
      <c r="F2" s="311"/>
      <c r="G2" s="311"/>
    </row>
    <row r="3" spans="1:7" ht="27.75" customHeight="1">
      <c r="A3" s="3"/>
      <c r="B3" s="311" t="s">
        <v>282</v>
      </c>
      <c r="C3" s="311"/>
      <c r="D3" s="311"/>
      <c r="E3" s="311"/>
      <c r="F3" s="311"/>
      <c r="G3" s="311"/>
    </row>
    <row r="4" spans="1:4" ht="0.75" customHeight="1">
      <c r="A4" s="3"/>
      <c r="B4" s="74"/>
      <c r="C4" s="74"/>
      <c r="D4" s="74"/>
    </row>
    <row r="5" spans="1:7" ht="12.75">
      <c r="A5" s="3"/>
      <c r="B5" s="310" t="s">
        <v>301</v>
      </c>
      <c r="C5" s="310"/>
      <c r="D5" s="310"/>
      <c r="E5" s="310"/>
      <c r="F5" s="310"/>
      <c r="G5" s="310"/>
    </row>
    <row r="6" spans="1:4" ht="12.75">
      <c r="A6" s="3"/>
      <c r="B6" s="3"/>
      <c r="C6" s="3"/>
      <c r="D6" s="3"/>
    </row>
    <row r="7" spans="1:7" ht="105.75" customHeight="1">
      <c r="A7" s="312" t="s">
        <v>283</v>
      </c>
      <c r="B7" s="312"/>
      <c r="C7" s="312"/>
      <c r="D7" s="312"/>
      <c r="E7" s="312"/>
      <c r="F7" s="312"/>
      <c r="G7" s="312"/>
    </row>
    <row r="8" spans="1:7" ht="18.75">
      <c r="A8" s="104"/>
      <c r="B8" s="104"/>
      <c r="G8" s="112" t="s">
        <v>66</v>
      </c>
    </row>
    <row r="9" spans="1:7" ht="9" customHeight="1">
      <c r="A9" s="104"/>
      <c r="B9" s="104"/>
      <c r="G9" s="112"/>
    </row>
    <row r="10" spans="1:7" ht="67.5" customHeight="1">
      <c r="A10" s="9"/>
      <c r="B10" s="108" t="s">
        <v>141</v>
      </c>
      <c r="C10" s="181" t="s">
        <v>264</v>
      </c>
      <c r="D10" s="181" t="s">
        <v>211</v>
      </c>
      <c r="E10" s="181" t="s">
        <v>284</v>
      </c>
      <c r="F10" s="181" t="s">
        <v>212</v>
      </c>
      <c r="G10" s="181" t="s">
        <v>265</v>
      </c>
    </row>
    <row r="11" spans="1:8" ht="34.5" customHeight="1">
      <c r="A11" s="105">
        <v>1</v>
      </c>
      <c r="B11" s="106" t="s">
        <v>157</v>
      </c>
      <c r="C11" s="182">
        <v>81.3</v>
      </c>
      <c r="D11" s="182">
        <v>20.3</v>
      </c>
      <c r="E11" s="296">
        <v>81.3</v>
      </c>
      <c r="F11" s="160">
        <f>E11/D11*100%</f>
        <v>4.004926108374384</v>
      </c>
      <c r="G11" s="160">
        <f aca="true" t="shared" si="0" ref="G11:G16">E11/C11*100%</f>
        <v>1</v>
      </c>
      <c r="H11" s="179"/>
    </row>
    <row r="12" spans="1:8" ht="39" customHeight="1">
      <c r="A12" s="105">
        <v>2</v>
      </c>
      <c r="B12" s="106" t="s">
        <v>158</v>
      </c>
      <c r="C12" s="183">
        <v>0</v>
      </c>
      <c r="D12" s="183">
        <v>0</v>
      </c>
      <c r="E12" s="296">
        <v>0</v>
      </c>
      <c r="F12" s="160"/>
      <c r="G12" s="160"/>
      <c r="H12" s="179"/>
    </row>
    <row r="13" spans="1:8" ht="25.5" customHeight="1">
      <c r="A13" s="105">
        <v>3</v>
      </c>
      <c r="B13" s="106" t="s">
        <v>142</v>
      </c>
      <c r="C13" s="184">
        <v>16.7</v>
      </c>
      <c r="D13" s="184">
        <v>4.1</v>
      </c>
      <c r="E13" s="296">
        <v>16.7</v>
      </c>
      <c r="F13" s="160">
        <f>E13/D13*100%</f>
        <v>4.073170731707317</v>
      </c>
      <c r="G13" s="160">
        <f t="shared" si="0"/>
        <v>1</v>
      </c>
      <c r="H13" s="179"/>
    </row>
    <row r="14" spans="1:8" ht="54.75" customHeight="1">
      <c r="A14" s="105">
        <v>4</v>
      </c>
      <c r="B14" s="106" t="s">
        <v>143</v>
      </c>
      <c r="C14" s="184">
        <v>35.5</v>
      </c>
      <c r="D14" s="184">
        <v>9.7</v>
      </c>
      <c r="E14" s="296">
        <v>35.5</v>
      </c>
      <c r="F14" s="160">
        <f>E14/D14*100%</f>
        <v>3.65979381443299</v>
      </c>
      <c r="G14" s="160">
        <f t="shared" si="0"/>
        <v>1</v>
      </c>
      <c r="H14" s="179"/>
    </row>
    <row r="15" spans="1:8" ht="42.75" customHeight="1">
      <c r="A15" s="105">
        <v>5</v>
      </c>
      <c r="B15" s="106" t="s">
        <v>191</v>
      </c>
      <c r="C15" s="184">
        <v>33.9</v>
      </c>
      <c r="D15" s="184">
        <v>8.4</v>
      </c>
      <c r="E15" s="296">
        <v>33.9</v>
      </c>
      <c r="F15" s="160">
        <f>E15/D15*100%</f>
        <v>4.035714285714286</v>
      </c>
      <c r="G15" s="160">
        <f t="shared" si="0"/>
        <v>1</v>
      </c>
      <c r="H15" s="180"/>
    </row>
    <row r="16" spans="1:8" ht="18.75">
      <c r="A16" s="9"/>
      <c r="B16" s="106" t="s">
        <v>144</v>
      </c>
      <c r="C16" s="144">
        <f>SUM(C11:C15)</f>
        <v>167.4</v>
      </c>
      <c r="D16" s="185">
        <f>D11+D12+D13+D14+D15</f>
        <v>42.49999999999999</v>
      </c>
      <c r="E16" s="144">
        <f>SUM(E11:E15)</f>
        <v>167.4</v>
      </c>
      <c r="F16" s="145">
        <f>E16/D16*100%</f>
        <v>3.9388235294117653</v>
      </c>
      <c r="G16" s="145">
        <f t="shared" si="0"/>
        <v>1</v>
      </c>
      <c r="H16" s="179"/>
    </row>
    <row r="17" spans="1:4" ht="12.75">
      <c r="A17" s="3"/>
      <c r="B17" s="3"/>
      <c r="C17" s="3"/>
      <c r="D17" s="3"/>
    </row>
    <row r="19" spans="1:7" ht="12.75">
      <c r="A19" s="309" t="s">
        <v>266</v>
      </c>
      <c r="B19" s="309"/>
      <c r="C19" s="309"/>
      <c r="D19" s="309"/>
      <c r="E19" s="309"/>
      <c r="F19" s="309"/>
      <c r="G19" s="309"/>
    </row>
    <row r="20" spans="1:7" ht="0.75" customHeight="1">
      <c r="A20" s="309" t="s">
        <v>200</v>
      </c>
      <c r="B20" s="309"/>
      <c r="C20" s="309"/>
      <c r="D20" s="309"/>
      <c r="E20" s="309"/>
      <c r="F20" s="309"/>
      <c r="G20" s="309"/>
    </row>
    <row r="21" ht="12.75" hidden="1"/>
    <row r="22" spans="1:7" ht="12.75" hidden="1">
      <c r="A22" s="146" t="s">
        <v>199</v>
      </c>
      <c r="B22" s="146"/>
      <c r="C22" s="146"/>
      <c r="D22" s="146"/>
      <c r="E22" s="309" t="s">
        <v>201</v>
      </c>
      <c r="F22" s="309"/>
      <c r="G22" s="309"/>
    </row>
  </sheetData>
  <sheetProtection/>
  <mergeCells count="8">
    <mergeCell ref="A20:G20"/>
    <mergeCell ref="E22:G22"/>
    <mergeCell ref="C1:G1"/>
    <mergeCell ref="B2:G2"/>
    <mergeCell ref="B3:G3"/>
    <mergeCell ref="B5:G5"/>
    <mergeCell ref="A7:G7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.421875" style="0" customWidth="1"/>
    <col min="2" max="2" width="49.57421875" style="0" customWidth="1"/>
    <col min="3" max="3" width="12.140625" style="0" customWidth="1"/>
    <col min="4" max="4" width="10.57421875" style="0" hidden="1" customWidth="1"/>
    <col min="5" max="5" width="9.57421875" style="0" customWidth="1"/>
    <col min="6" max="6" width="0.13671875" style="0" hidden="1" customWidth="1"/>
    <col min="7" max="7" width="10.421875" style="0" customWidth="1"/>
  </cols>
  <sheetData>
    <row r="1" spans="3:7" ht="12.75">
      <c r="C1" s="310" t="s">
        <v>140</v>
      </c>
      <c r="D1" s="310"/>
      <c r="E1" s="310"/>
      <c r="F1" s="310"/>
      <c r="G1" s="310"/>
    </row>
    <row r="2" spans="2:7" ht="12.75" customHeight="1">
      <c r="B2" s="311" t="s">
        <v>294</v>
      </c>
      <c r="C2" s="311"/>
      <c r="D2" s="311"/>
      <c r="E2" s="311"/>
      <c r="F2" s="311"/>
      <c r="G2" s="311"/>
    </row>
    <row r="3" spans="2:7" ht="13.5" customHeight="1">
      <c r="B3" s="311" t="s">
        <v>285</v>
      </c>
      <c r="C3" s="311"/>
      <c r="D3" s="311"/>
      <c r="E3" s="311"/>
      <c r="F3" s="311"/>
      <c r="G3" s="311"/>
    </row>
    <row r="4" spans="3:6" ht="0.75" customHeight="1" hidden="1">
      <c r="C4" s="74"/>
      <c r="D4" s="74"/>
      <c r="E4" s="74"/>
      <c r="F4" s="74"/>
    </row>
    <row r="5" spans="3:7" ht="12.75">
      <c r="C5" s="314" t="s">
        <v>302</v>
      </c>
      <c r="D5" s="314"/>
      <c r="E5" s="314"/>
      <c r="F5" s="314"/>
      <c r="G5" s="314"/>
    </row>
    <row r="6" spans="1:7" ht="75.75" customHeight="1">
      <c r="A6" s="313" t="s">
        <v>286</v>
      </c>
      <c r="B6" s="313"/>
      <c r="C6" s="313"/>
      <c r="D6" s="313"/>
      <c r="E6" s="313"/>
      <c r="F6" s="313"/>
      <c r="G6" s="313"/>
    </row>
    <row r="7" ht="12.75">
      <c r="G7" t="s">
        <v>66</v>
      </c>
    </row>
    <row r="8" ht="6" customHeight="1"/>
    <row r="9" spans="1:7" ht="36" customHeight="1">
      <c r="A9" s="9"/>
      <c r="B9" s="108" t="s">
        <v>141</v>
      </c>
      <c r="C9" s="181" t="s">
        <v>267</v>
      </c>
      <c r="D9" s="181" t="s">
        <v>213</v>
      </c>
      <c r="E9" s="181" t="s">
        <v>284</v>
      </c>
      <c r="F9" s="181" t="s">
        <v>212</v>
      </c>
      <c r="G9" s="181" t="s">
        <v>268</v>
      </c>
    </row>
    <row r="10" spans="1:8" ht="93" customHeight="1">
      <c r="A10" s="105">
        <v>1</v>
      </c>
      <c r="B10" s="117" t="s">
        <v>160</v>
      </c>
      <c r="C10" s="137">
        <v>153</v>
      </c>
      <c r="D10" s="137">
        <v>38.2</v>
      </c>
      <c r="E10" s="118">
        <v>153</v>
      </c>
      <c r="F10" s="148">
        <f>E10/D10*100%</f>
        <v>4.00523560209424</v>
      </c>
      <c r="G10" s="148">
        <f>E10/C10*100%</f>
        <v>1</v>
      </c>
      <c r="H10" s="179"/>
    </row>
    <row r="11" spans="1:8" ht="31.5">
      <c r="A11" s="105">
        <v>2</v>
      </c>
      <c r="B11" s="116" t="s">
        <v>159</v>
      </c>
      <c r="C11" s="186">
        <v>1.7</v>
      </c>
      <c r="D11" s="186">
        <v>0.4</v>
      </c>
      <c r="E11" s="186">
        <v>1.7</v>
      </c>
      <c r="F11" s="148">
        <f>E11/D11*100%</f>
        <v>4.25</v>
      </c>
      <c r="G11" s="148">
        <f>E11/C11*100%</f>
        <v>1</v>
      </c>
      <c r="H11" s="179"/>
    </row>
    <row r="12" spans="1:8" ht="111.75" customHeight="1">
      <c r="A12" s="105">
        <v>3</v>
      </c>
      <c r="B12" s="117" t="s">
        <v>215</v>
      </c>
      <c r="C12" s="186">
        <v>0</v>
      </c>
      <c r="D12" s="186">
        <v>51.9</v>
      </c>
      <c r="E12" s="186">
        <v>0</v>
      </c>
      <c r="F12" s="148">
        <f>E12/D12*100%</f>
        <v>0</v>
      </c>
      <c r="G12" s="148"/>
      <c r="H12" s="179"/>
    </row>
    <row r="13" spans="1:7" ht="18.75">
      <c r="A13" s="9"/>
      <c r="B13" s="106" t="s">
        <v>144</v>
      </c>
      <c r="C13" s="144">
        <f>C10+C11+C12</f>
        <v>154.7</v>
      </c>
      <c r="D13" s="144">
        <f>D10+D11+D12</f>
        <v>90.5</v>
      </c>
      <c r="E13" s="144">
        <f>E10+E12+E11</f>
        <v>154.7</v>
      </c>
      <c r="F13" s="187">
        <f>E13/D13*100%</f>
        <v>1.70939226519337</v>
      </c>
      <c r="G13" s="187">
        <f>E13/C13*100%</f>
        <v>1</v>
      </c>
    </row>
    <row r="16" spans="1:7" ht="12.75">
      <c r="A16" s="309" t="s">
        <v>269</v>
      </c>
      <c r="B16" s="309"/>
      <c r="C16" s="309"/>
      <c r="D16" s="309"/>
      <c r="E16" s="309"/>
      <c r="F16" s="309"/>
      <c r="G16" s="309"/>
    </row>
    <row r="17" ht="15.75">
      <c r="B17" s="114"/>
    </row>
    <row r="18" spans="1:7" ht="0.75" customHeight="1">
      <c r="A18" s="309" t="s">
        <v>200</v>
      </c>
      <c r="B18" s="309"/>
      <c r="C18" s="309"/>
      <c r="D18" s="309"/>
      <c r="E18" s="309"/>
      <c r="F18" s="309"/>
      <c r="G18" s="309"/>
    </row>
    <row r="19" ht="15.75" hidden="1">
      <c r="B19" s="115"/>
    </row>
    <row r="20" spans="1:7" ht="15.75" customHeight="1" hidden="1">
      <c r="A20" s="309" t="s">
        <v>203</v>
      </c>
      <c r="B20" s="309"/>
      <c r="C20" s="309"/>
      <c r="D20" s="309"/>
      <c r="E20" s="309"/>
      <c r="F20" s="309"/>
      <c r="G20" s="309"/>
    </row>
    <row r="21" ht="15.75">
      <c r="B21" s="113"/>
    </row>
  </sheetData>
  <sheetProtection/>
  <mergeCells count="8">
    <mergeCell ref="A18:G18"/>
    <mergeCell ref="A20:G20"/>
    <mergeCell ref="A6:G6"/>
    <mergeCell ref="C1:G1"/>
    <mergeCell ref="C5:G5"/>
    <mergeCell ref="B3:G3"/>
    <mergeCell ref="B2:G2"/>
    <mergeCell ref="A16:G16"/>
  </mergeCells>
  <printOptions/>
  <pageMargins left="0.75" right="0.45" top="0.5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72"/>
  <sheetViews>
    <sheetView view="pageBreakPreview" zoomScaleSheetLayoutView="100" zoomScalePageLayoutView="0" workbookViewId="0" topLeftCell="A1">
      <selection activeCell="A6" sqref="A6:J6"/>
    </sheetView>
  </sheetViews>
  <sheetFormatPr defaultColWidth="9.140625" defaultRowHeight="12.75"/>
  <cols>
    <col min="1" max="1" width="57.140625" style="0" customWidth="1"/>
    <col min="2" max="2" width="4.140625" style="0" customWidth="1"/>
    <col min="3" max="3" width="4.57421875" style="0" customWidth="1"/>
    <col min="4" max="4" width="8.421875" style="0" customWidth="1"/>
    <col min="5" max="5" width="4.140625" style="0" customWidth="1"/>
    <col min="6" max="6" width="10.28125" style="0" customWidth="1"/>
    <col min="7" max="7" width="0.13671875" style="0" hidden="1" customWidth="1"/>
    <col min="8" max="8" width="10.00390625" style="0" customWidth="1"/>
    <col min="9" max="9" width="0.5625" style="0" hidden="1" customWidth="1"/>
    <col min="10" max="10" width="9.28125" style="0" customWidth="1"/>
  </cols>
  <sheetData>
    <row r="1" spans="4:10" ht="12.75">
      <c r="D1" s="315" t="s">
        <v>209</v>
      </c>
      <c r="E1" s="315"/>
      <c r="F1" s="315"/>
      <c r="G1" s="315"/>
      <c r="H1" s="315"/>
      <c r="I1" s="315"/>
      <c r="J1" s="315"/>
    </row>
    <row r="2" spans="1:10" ht="12.75" customHeight="1">
      <c r="A2" s="311" t="s">
        <v>295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5" customHeight="1">
      <c r="A3" s="311" t="s">
        <v>287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2:10" ht="12.75">
      <c r="B4" s="314" t="s">
        <v>303</v>
      </c>
      <c r="C4" s="314"/>
      <c r="D4" s="314"/>
      <c r="E4" s="314"/>
      <c r="F4" s="314"/>
      <c r="G4" s="314"/>
      <c r="H4" s="314"/>
      <c r="I4" s="314"/>
      <c r="J4" s="314"/>
    </row>
    <row r="5" spans="1:10" ht="18" customHeight="1">
      <c r="A5" s="318" t="s">
        <v>204</v>
      </c>
      <c r="B5" s="318"/>
      <c r="C5" s="318"/>
      <c r="D5" s="318"/>
      <c r="E5" s="318"/>
      <c r="F5" s="318"/>
      <c r="G5" s="318"/>
      <c r="H5" s="318"/>
      <c r="I5" s="318"/>
      <c r="J5" s="318"/>
    </row>
    <row r="6" spans="1:10" ht="54.75" customHeight="1">
      <c r="A6" s="319" t="s">
        <v>288</v>
      </c>
      <c r="B6" s="319"/>
      <c r="C6" s="319"/>
      <c r="D6" s="319"/>
      <c r="E6" s="319"/>
      <c r="F6" s="319"/>
      <c r="G6" s="319"/>
      <c r="H6" s="319"/>
      <c r="I6" s="319"/>
      <c r="J6" s="319"/>
    </row>
    <row r="7" spans="1:10" ht="38.25">
      <c r="A7" s="322" t="s">
        <v>83</v>
      </c>
      <c r="B7" s="69" t="s">
        <v>84</v>
      </c>
      <c r="C7" s="70"/>
      <c r="D7" s="71"/>
      <c r="E7" s="71"/>
      <c r="F7" s="320" t="s">
        <v>270</v>
      </c>
      <c r="G7" s="320" t="s">
        <v>213</v>
      </c>
      <c r="H7" s="316" t="s">
        <v>284</v>
      </c>
      <c r="I7" s="316" t="s">
        <v>212</v>
      </c>
      <c r="J7" s="316" t="s">
        <v>216</v>
      </c>
    </row>
    <row r="8" spans="1:10" ht="47.25" customHeight="1">
      <c r="A8" s="323"/>
      <c r="B8" s="189" t="s">
        <v>87</v>
      </c>
      <c r="C8" s="190" t="s">
        <v>86</v>
      </c>
      <c r="D8" s="191" t="s">
        <v>85</v>
      </c>
      <c r="E8" s="191" t="s">
        <v>88</v>
      </c>
      <c r="F8" s="321"/>
      <c r="G8" s="321"/>
      <c r="H8" s="317"/>
      <c r="I8" s="317"/>
      <c r="J8" s="317"/>
    </row>
    <row r="9" spans="1:10" ht="14.25">
      <c r="A9" s="8" t="s">
        <v>34</v>
      </c>
      <c r="B9" s="5" t="s">
        <v>35</v>
      </c>
      <c r="C9" s="5" t="s">
        <v>32</v>
      </c>
      <c r="D9" s="5" t="s">
        <v>33</v>
      </c>
      <c r="E9" s="88" t="s">
        <v>31</v>
      </c>
      <c r="F9" s="239">
        <f>F10+F16+F30+F35+F39</f>
        <v>5720.900000000001</v>
      </c>
      <c r="G9" s="239">
        <f>G10+G16+G30+G35+G39</f>
        <v>1501.6</v>
      </c>
      <c r="H9" s="289">
        <f>H10+H16+H30+H35+H39</f>
        <v>5444.999999999999</v>
      </c>
      <c r="I9" s="156">
        <f>H9/G9*100%</f>
        <v>3.6261321257325516</v>
      </c>
      <c r="J9" s="156">
        <f>H9/F9*100%</f>
        <v>0.9517733223793456</v>
      </c>
    </row>
    <row r="10" spans="1:10" ht="46.5" customHeight="1">
      <c r="A10" s="103" t="s">
        <v>128</v>
      </c>
      <c r="B10" s="5" t="s">
        <v>35</v>
      </c>
      <c r="C10" s="15" t="s">
        <v>36</v>
      </c>
      <c r="D10" s="5" t="s">
        <v>33</v>
      </c>
      <c r="E10" s="5" t="s">
        <v>31</v>
      </c>
      <c r="F10" s="293">
        <f aca="true" t="shared" si="0" ref="F10:H12">F11</f>
        <v>202.1</v>
      </c>
      <c r="G10" s="157">
        <f>G11</f>
        <v>43.5</v>
      </c>
      <c r="H10" s="155">
        <f>SUM(H11)</f>
        <v>183.6</v>
      </c>
      <c r="I10" s="156">
        <f aca="true" t="shared" si="1" ref="I10:I70">H10/G10*100%</f>
        <v>4.220689655172413</v>
      </c>
      <c r="J10" s="156">
        <f aca="true" t="shared" si="2" ref="J10:J65">H10/F10*100%</f>
        <v>0.9084611578426521</v>
      </c>
    </row>
    <row r="11" spans="1:10" ht="42" customHeight="1">
      <c r="A11" s="11" t="s">
        <v>37</v>
      </c>
      <c r="B11" s="13" t="s">
        <v>35</v>
      </c>
      <c r="C11" s="13" t="s">
        <v>36</v>
      </c>
      <c r="D11" s="6" t="s">
        <v>38</v>
      </c>
      <c r="E11" s="6" t="s">
        <v>31</v>
      </c>
      <c r="F11" s="19">
        <f t="shared" si="0"/>
        <v>202.1</v>
      </c>
      <c r="G11" s="19">
        <f>G12</f>
        <v>43.5</v>
      </c>
      <c r="H11" s="151">
        <f t="shared" si="0"/>
        <v>183.6</v>
      </c>
      <c r="I11" s="150">
        <f t="shared" si="1"/>
        <v>4.220689655172413</v>
      </c>
      <c r="J11" s="150">
        <f t="shared" si="2"/>
        <v>0.9084611578426521</v>
      </c>
    </row>
    <row r="12" spans="1:10" ht="12.75">
      <c r="A12" s="11" t="s">
        <v>39</v>
      </c>
      <c r="B12" s="13" t="s">
        <v>35</v>
      </c>
      <c r="C12" s="13" t="s">
        <v>36</v>
      </c>
      <c r="D12" s="6" t="s">
        <v>40</v>
      </c>
      <c r="E12" s="6" t="s">
        <v>31</v>
      </c>
      <c r="F12" s="19">
        <f t="shared" si="0"/>
        <v>202.1</v>
      </c>
      <c r="G12" s="19">
        <f>G13</f>
        <v>43.5</v>
      </c>
      <c r="H12" s="151">
        <f t="shared" si="0"/>
        <v>183.6</v>
      </c>
      <c r="I12" s="150">
        <f t="shared" si="1"/>
        <v>4.220689655172413</v>
      </c>
      <c r="J12" s="150">
        <f t="shared" si="2"/>
        <v>0.9084611578426521</v>
      </c>
    </row>
    <row r="13" spans="1:10" ht="17.25" customHeight="1">
      <c r="A13" s="11" t="s">
        <v>1</v>
      </c>
      <c r="B13" s="13" t="s">
        <v>35</v>
      </c>
      <c r="C13" s="13" t="s">
        <v>36</v>
      </c>
      <c r="D13" s="6" t="s">
        <v>40</v>
      </c>
      <c r="E13" s="6">
        <v>500</v>
      </c>
      <c r="F13" s="19">
        <v>202.1</v>
      </c>
      <c r="G13" s="19">
        <v>43.5</v>
      </c>
      <c r="H13" s="151">
        <v>183.6</v>
      </c>
      <c r="I13" s="150">
        <f t="shared" si="1"/>
        <v>4.220689655172413</v>
      </c>
      <c r="J13" s="150">
        <f t="shared" si="2"/>
        <v>0.9084611578426521</v>
      </c>
    </row>
    <row r="14" spans="1:10" ht="12.75" hidden="1">
      <c r="A14" s="12" t="s">
        <v>0</v>
      </c>
      <c r="B14" s="13" t="s">
        <v>35</v>
      </c>
      <c r="C14" s="13" t="s">
        <v>36</v>
      </c>
      <c r="D14" s="13" t="s">
        <v>131</v>
      </c>
      <c r="E14" s="6" t="s">
        <v>31</v>
      </c>
      <c r="F14" s="19" t="e">
        <f>F15</f>
        <v>#REF!</v>
      </c>
      <c r="G14" s="19"/>
      <c r="H14" s="9"/>
      <c r="I14" s="152" t="e">
        <f t="shared" si="1"/>
        <v>#DIV/0!</v>
      </c>
      <c r="J14" s="150" t="e">
        <f t="shared" si="2"/>
        <v>#REF!</v>
      </c>
    </row>
    <row r="15" spans="1:10" ht="12.75" hidden="1">
      <c r="A15" s="11" t="s">
        <v>1</v>
      </c>
      <c r="B15" s="13" t="s">
        <v>35</v>
      </c>
      <c r="C15" s="13" t="s">
        <v>36</v>
      </c>
      <c r="D15" s="13" t="s">
        <v>131</v>
      </c>
      <c r="E15" s="6">
        <v>500</v>
      </c>
      <c r="F15" s="19" t="e">
        <f>Прил5!#REF!</f>
        <v>#REF!</v>
      </c>
      <c r="G15" s="19"/>
      <c r="H15" s="9"/>
      <c r="I15" s="152" t="e">
        <f t="shared" si="1"/>
        <v>#DIV/0!</v>
      </c>
      <c r="J15" s="150" t="e">
        <f t="shared" si="2"/>
        <v>#REF!</v>
      </c>
    </row>
    <row r="16" spans="1:10" ht="38.25">
      <c r="A16" s="10" t="s">
        <v>42</v>
      </c>
      <c r="B16" s="5" t="s">
        <v>35</v>
      </c>
      <c r="C16" s="5" t="s">
        <v>43</v>
      </c>
      <c r="D16" s="5" t="s">
        <v>33</v>
      </c>
      <c r="E16" s="88" t="s">
        <v>31</v>
      </c>
      <c r="F16" s="20">
        <f>F17+F23+F25+F27</f>
        <v>4852.3</v>
      </c>
      <c r="G16" s="20">
        <f>G17+G23+G25+G27</f>
        <v>1299.6</v>
      </c>
      <c r="H16" s="155">
        <f>H17+H23+H25+H27</f>
        <v>4598.299999999999</v>
      </c>
      <c r="I16" s="156">
        <f t="shared" si="1"/>
        <v>3.5382425361649736</v>
      </c>
      <c r="J16" s="156">
        <f t="shared" si="2"/>
        <v>0.947653690002679</v>
      </c>
    </row>
    <row r="17" spans="1:10" ht="38.25">
      <c r="A17" s="11" t="s">
        <v>37</v>
      </c>
      <c r="B17" s="6" t="s">
        <v>35</v>
      </c>
      <c r="C17" s="6" t="s">
        <v>43</v>
      </c>
      <c r="D17" s="6" t="s">
        <v>38</v>
      </c>
      <c r="E17" s="89" t="s">
        <v>31</v>
      </c>
      <c r="F17" s="21">
        <f>F18+F20</f>
        <v>4278.1</v>
      </c>
      <c r="G17" s="21">
        <f>G18+G20</f>
        <v>1006.2</v>
      </c>
      <c r="H17" s="153">
        <f>H18+H20</f>
        <v>4178.9</v>
      </c>
      <c r="I17" s="154">
        <f t="shared" si="1"/>
        <v>4.153150467103955</v>
      </c>
      <c r="J17" s="154">
        <f t="shared" si="2"/>
        <v>0.9768121362286994</v>
      </c>
    </row>
    <row r="18" spans="1:10" ht="12.75">
      <c r="A18" s="11" t="s">
        <v>39</v>
      </c>
      <c r="B18" s="6" t="s">
        <v>35</v>
      </c>
      <c r="C18" s="6" t="s">
        <v>43</v>
      </c>
      <c r="D18" s="6" t="s">
        <v>40</v>
      </c>
      <c r="E18" s="89" t="s">
        <v>31</v>
      </c>
      <c r="F18" s="21">
        <f>F19</f>
        <v>3693.8</v>
      </c>
      <c r="G18" s="21">
        <f>G19</f>
        <v>884.5</v>
      </c>
      <c r="H18" s="9">
        <f>H19</f>
        <v>3602.6</v>
      </c>
      <c r="I18" s="150">
        <f t="shared" si="1"/>
        <v>4.0730356133408705</v>
      </c>
      <c r="J18" s="150">
        <f t="shared" si="2"/>
        <v>0.9753099788835345</v>
      </c>
    </row>
    <row r="19" spans="1:10" ht="14.25" customHeight="1">
      <c r="A19" s="11" t="s">
        <v>1</v>
      </c>
      <c r="B19" s="6" t="s">
        <v>35</v>
      </c>
      <c r="C19" s="6" t="s">
        <v>43</v>
      </c>
      <c r="D19" s="6" t="s">
        <v>40</v>
      </c>
      <c r="E19" s="89">
        <v>500</v>
      </c>
      <c r="F19" s="21">
        <v>3693.8</v>
      </c>
      <c r="G19" s="21">
        <v>884.5</v>
      </c>
      <c r="H19" s="9">
        <v>3602.6</v>
      </c>
      <c r="I19" s="150">
        <f t="shared" si="1"/>
        <v>4.0730356133408705</v>
      </c>
      <c r="J19" s="150">
        <f t="shared" si="2"/>
        <v>0.9753099788835345</v>
      </c>
    </row>
    <row r="20" spans="1:10" ht="15" customHeight="1">
      <c r="A20" s="192" t="s">
        <v>133</v>
      </c>
      <c r="B20" s="6" t="s">
        <v>35</v>
      </c>
      <c r="C20" s="6" t="s">
        <v>43</v>
      </c>
      <c r="D20" s="6" t="s">
        <v>132</v>
      </c>
      <c r="E20" s="89"/>
      <c r="F20" s="21">
        <f>F21</f>
        <v>584.3</v>
      </c>
      <c r="G20" s="21">
        <f>G21</f>
        <v>121.7</v>
      </c>
      <c r="H20" s="9">
        <f>H21</f>
        <v>576.3</v>
      </c>
      <c r="I20" s="150">
        <f t="shared" si="1"/>
        <v>4.7354149548069016</v>
      </c>
      <c r="J20" s="150">
        <f t="shared" si="2"/>
        <v>0.9863084032175252</v>
      </c>
    </row>
    <row r="21" spans="1:10" ht="15" customHeight="1">
      <c r="A21" s="11" t="s">
        <v>1</v>
      </c>
      <c r="B21" s="6" t="s">
        <v>35</v>
      </c>
      <c r="C21" s="6" t="s">
        <v>43</v>
      </c>
      <c r="D21" s="6" t="s">
        <v>132</v>
      </c>
      <c r="E21" s="89">
        <v>500</v>
      </c>
      <c r="F21" s="21">
        <v>584.3</v>
      </c>
      <c r="G21" s="21">
        <v>121.7</v>
      </c>
      <c r="H21" s="9">
        <v>576.3</v>
      </c>
      <c r="I21" s="150">
        <f t="shared" si="1"/>
        <v>4.7354149548069016</v>
      </c>
      <c r="J21" s="150">
        <f t="shared" si="2"/>
        <v>0.9863084032175252</v>
      </c>
    </row>
    <row r="22" spans="1:10" ht="0.75" customHeight="1" hidden="1">
      <c r="A22" s="96" t="s">
        <v>129</v>
      </c>
      <c r="B22" s="15" t="s">
        <v>35</v>
      </c>
      <c r="C22" s="15" t="s">
        <v>130</v>
      </c>
      <c r="D22" s="5"/>
      <c r="E22" s="88"/>
      <c r="F22" s="20">
        <f>F23</f>
        <v>16.7</v>
      </c>
      <c r="G22" s="20"/>
      <c r="H22" s="9"/>
      <c r="I22" s="150" t="e">
        <f t="shared" si="1"/>
        <v>#DIV/0!</v>
      </c>
      <c r="J22" s="150">
        <f t="shared" si="2"/>
        <v>0</v>
      </c>
    </row>
    <row r="23" spans="1:10" ht="38.25">
      <c r="A23" s="11" t="s">
        <v>218</v>
      </c>
      <c r="B23" s="6" t="s">
        <v>35</v>
      </c>
      <c r="C23" s="13" t="s">
        <v>43</v>
      </c>
      <c r="D23" s="6">
        <v>5210600</v>
      </c>
      <c r="E23" s="89" t="s">
        <v>31</v>
      </c>
      <c r="F23" s="21">
        <f>F24</f>
        <v>16.7</v>
      </c>
      <c r="G23" s="21">
        <f>G24</f>
        <v>4.1</v>
      </c>
      <c r="H23" s="153">
        <f>H24</f>
        <v>16.7</v>
      </c>
      <c r="I23" s="150">
        <f t="shared" si="1"/>
        <v>4.073170731707317</v>
      </c>
      <c r="J23" s="150">
        <f t="shared" si="2"/>
        <v>1</v>
      </c>
    </row>
    <row r="24" spans="1:10" ht="12.75">
      <c r="A24" s="26" t="s">
        <v>108</v>
      </c>
      <c r="B24" s="6" t="s">
        <v>35</v>
      </c>
      <c r="C24" s="13" t="s">
        <v>43</v>
      </c>
      <c r="D24" s="6">
        <v>5210603</v>
      </c>
      <c r="E24" s="90" t="s">
        <v>63</v>
      </c>
      <c r="F24" s="21">
        <v>16.7</v>
      </c>
      <c r="G24" s="21">
        <v>4.1</v>
      </c>
      <c r="H24" s="153">
        <v>16.7</v>
      </c>
      <c r="I24" s="150">
        <f t="shared" si="1"/>
        <v>4.073170731707317</v>
      </c>
      <c r="J24" s="150">
        <f t="shared" si="2"/>
        <v>1</v>
      </c>
    </row>
    <row r="25" spans="1:10" ht="41.25" customHeight="1">
      <c r="A25" s="11" t="s">
        <v>217</v>
      </c>
      <c r="B25" s="6" t="s">
        <v>35</v>
      </c>
      <c r="C25" s="13" t="s">
        <v>43</v>
      </c>
      <c r="D25" s="6">
        <v>5210500</v>
      </c>
      <c r="E25" s="89"/>
      <c r="F25" s="21">
        <v>1.7</v>
      </c>
      <c r="G25" s="21">
        <f>G26</f>
        <v>0.4</v>
      </c>
      <c r="H25" s="153">
        <f>H26</f>
        <v>1.7</v>
      </c>
      <c r="I25" s="150">
        <f t="shared" si="1"/>
        <v>4.25</v>
      </c>
      <c r="J25" s="150">
        <f t="shared" si="2"/>
        <v>1</v>
      </c>
    </row>
    <row r="26" spans="1:10" ht="28.5" customHeight="1">
      <c r="A26" s="26" t="s">
        <v>162</v>
      </c>
      <c r="B26" s="13" t="s">
        <v>35</v>
      </c>
      <c r="C26" s="13" t="s">
        <v>43</v>
      </c>
      <c r="D26" s="6">
        <v>5210502</v>
      </c>
      <c r="E26" s="89">
        <v>502</v>
      </c>
      <c r="F26" s="21">
        <v>1.7</v>
      </c>
      <c r="G26" s="21">
        <v>0.4</v>
      </c>
      <c r="H26" s="153">
        <v>1.7</v>
      </c>
      <c r="I26" s="150">
        <f t="shared" si="1"/>
        <v>4.25</v>
      </c>
      <c r="J26" s="150">
        <f t="shared" si="2"/>
        <v>1</v>
      </c>
    </row>
    <row r="27" spans="1:10" ht="14.25" customHeight="1">
      <c r="A27" s="11" t="s">
        <v>136</v>
      </c>
      <c r="B27" s="6" t="s">
        <v>35</v>
      </c>
      <c r="C27" s="6" t="s">
        <v>43</v>
      </c>
      <c r="D27" s="6" t="s">
        <v>137</v>
      </c>
      <c r="E27" s="6"/>
      <c r="F27" s="19">
        <f aca="true" t="shared" si="3" ref="F27:H28">F28</f>
        <v>555.8</v>
      </c>
      <c r="G27" s="19">
        <f t="shared" si="3"/>
        <v>288.9</v>
      </c>
      <c r="H27" s="151">
        <f t="shared" si="3"/>
        <v>401</v>
      </c>
      <c r="I27" s="150">
        <f t="shared" si="1"/>
        <v>1.388023537556248</v>
      </c>
      <c r="J27" s="150">
        <f t="shared" si="2"/>
        <v>0.7214825476790213</v>
      </c>
    </row>
    <row r="28" spans="1:10" ht="18" customHeight="1">
      <c r="A28" s="11" t="s">
        <v>1</v>
      </c>
      <c r="B28" s="6" t="s">
        <v>35</v>
      </c>
      <c r="C28" s="6" t="s">
        <v>43</v>
      </c>
      <c r="D28" s="6" t="s">
        <v>289</v>
      </c>
      <c r="E28" s="6">
        <v>500</v>
      </c>
      <c r="F28" s="19">
        <f t="shared" si="3"/>
        <v>555.8</v>
      </c>
      <c r="G28" s="19">
        <f t="shared" si="3"/>
        <v>288.9</v>
      </c>
      <c r="H28" s="151">
        <f t="shared" si="3"/>
        <v>401</v>
      </c>
      <c r="I28" s="150">
        <f t="shared" si="1"/>
        <v>1.388023537556248</v>
      </c>
      <c r="J28" s="150">
        <f t="shared" si="2"/>
        <v>0.7214825476790213</v>
      </c>
    </row>
    <row r="29" spans="1:10" ht="43.5" customHeight="1">
      <c r="A29" s="11" t="s">
        <v>195</v>
      </c>
      <c r="B29" s="6" t="s">
        <v>35</v>
      </c>
      <c r="C29" s="6" t="s">
        <v>43</v>
      </c>
      <c r="D29" s="6" t="s">
        <v>261</v>
      </c>
      <c r="E29" s="6">
        <v>500</v>
      </c>
      <c r="F29" s="19">
        <v>555.8</v>
      </c>
      <c r="G29" s="19">
        <v>288.9</v>
      </c>
      <c r="H29" s="151">
        <v>401</v>
      </c>
      <c r="I29" s="150">
        <f t="shared" si="1"/>
        <v>1.388023537556248</v>
      </c>
      <c r="J29" s="150">
        <f t="shared" si="2"/>
        <v>0.7214825476790213</v>
      </c>
    </row>
    <row r="30" spans="1:10" ht="26.25" customHeight="1">
      <c r="A30" s="10" t="s">
        <v>129</v>
      </c>
      <c r="B30" s="15" t="s">
        <v>35</v>
      </c>
      <c r="C30" s="15" t="s">
        <v>130</v>
      </c>
      <c r="D30" s="5"/>
      <c r="E30" s="88"/>
      <c r="F30" s="18">
        <f>F31</f>
        <v>115.19999999999999</v>
      </c>
      <c r="G30" s="18">
        <f aca="true" t="shared" si="4" ref="F30:H31">G31</f>
        <v>28.700000000000003</v>
      </c>
      <c r="H30" s="138">
        <f t="shared" si="4"/>
        <v>115.19999999999999</v>
      </c>
      <c r="I30" s="152">
        <f t="shared" si="1"/>
        <v>4.013937282229964</v>
      </c>
      <c r="J30" s="152">
        <f t="shared" si="2"/>
        <v>1</v>
      </c>
    </row>
    <row r="31" spans="1:10" ht="14.25" customHeight="1">
      <c r="A31" s="11" t="s">
        <v>219</v>
      </c>
      <c r="B31" s="13" t="s">
        <v>35</v>
      </c>
      <c r="C31" s="13" t="s">
        <v>130</v>
      </c>
      <c r="D31" s="6" t="s">
        <v>220</v>
      </c>
      <c r="E31" s="89"/>
      <c r="F31" s="19">
        <f t="shared" si="4"/>
        <v>115.19999999999999</v>
      </c>
      <c r="G31" s="19">
        <f t="shared" si="4"/>
        <v>28.700000000000003</v>
      </c>
      <c r="H31" s="151">
        <f t="shared" si="4"/>
        <v>115.19999999999999</v>
      </c>
      <c r="I31" s="150">
        <f t="shared" si="1"/>
        <v>4.013937282229964</v>
      </c>
      <c r="J31" s="150">
        <f t="shared" si="2"/>
        <v>1</v>
      </c>
    </row>
    <row r="32" spans="1:10" ht="41.25" customHeight="1">
      <c r="A32" s="11" t="s">
        <v>218</v>
      </c>
      <c r="B32" s="13" t="s">
        <v>35</v>
      </c>
      <c r="C32" s="13" t="s">
        <v>130</v>
      </c>
      <c r="D32" s="6" t="s">
        <v>221</v>
      </c>
      <c r="E32" s="89"/>
      <c r="F32" s="19">
        <f>F33+F34</f>
        <v>115.19999999999999</v>
      </c>
      <c r="G32" s="19">
        <f>G33+G34</f>
        <v>28.700000000000003</v>
      </c>
      <c r="H32" s="151">
        <f>H33+H34</f>
        <v>115.19999999999999</v>
      </c>
      <c r="I32" s="150">
        <f t="shared" si="1"/>
        <v>4.013937282229964</v>
      </c>
      <c r="J32" s="150">
        <f t="shared" si="2"/>
        <v>1</v>
      </c>
    </row>
    <row r="33" spans="1:10" ht="13.5" customHeight="1">
      <c r="A33" s="26" t="s">
        <v>222</v>
      </c>
      <c r="B33" s="13" t="s">
        <v>35</v>
      </c>
      <c r="C33" s="13" t="s">
        <v>130</v>
      </c>
      <c r="D33" s="6" t="s">
        <v>223</v>
      </c>
      <c r="E33" s="90" t="s">
        <v>63</v>
      </c>
      <c r="F33" s="19">
        <v>81.3</v>
      </c>
      <c r="G33" s="19">
        <v>20.3</v>
      </c>
      <c r="H33" s="151">
        <v>81.3</v>
      </c>
      <c r="I33" s="150">
        <f t="shared" si="1"/>
        <v>4.004926108374384</v>
      </c>
      <c r="J33" s="150">
        <f t="shared" si="2"/>
        <v>1</v>
      </c>
    </row>
    <row r="34" spans="1:10" ht="14.25" customHeight="1">
      <c r="A34" s="26" t="s">
        <v>224</v>
      </c>
      <c r="B34" s="13" t="s">
        <v>35</v>
      </c>
      <c r="C34" s="13" t="s">
        <v>130</v>
      </c>
      <c r="D34" s="6" t="s">
        <v>181</v>
      </c>
      <c r="E34" s="90" t="s">
        <v>63</v>
      </c>
      <c r="F34" s="19">
        <v>33.9</v>
      </c>
      <c r="G34" s="19">
        <v>8.4</v>
      </c>
      <c r="H34" s="151">
        <v>33.9</v>
      </c>
      <c r="I34" s="150">
        <f t="shared" si="1"/>
        <v>4.035714285714286</v>
      </c>
      <c r="J34" s="150">
        <f t="shared" si="2"/>
        <v>1</v>
      </c>
    </row>
    <row r="35" spans="1:10" ht="15.75" customHeight="1">
      <c r="A35" s="10" t="s">
        <v>3</v>
      </c>
      <c r="B35" s="5" t="s">
        <v>35</v>
      </c>
      <c r="C35" s="5">
        <v>11</v>
      </c>
      <c r="D35" s="5"/>
      <c r="E35" s="88" t="s">
        <v>31</v>
      </c>
      <c r="F35" s="18">
        <f aca="true" t="shared" si="5" ref="F35:G37">F36</f>
        <v>0</v>
      </c>
      <c r="G35" s="18">
        <f t="shared" si="5"/>
        <v>0</v>
      </c>
      <c r="H35" s="158">
        <v>0</v>
      </c>
      <c r="I35" s="152">
        <v>0</v>
      </c>
      <c r="J35" s="152"/>
    </row>
    <row r="36" spans="1:10" ht="16.5" customHeight="1">
      <c r="A36" s="11" t="s">
        <v>3</v>
      </c>
      <c r="B36" s="6" t="s">
        <v>35</v>
      </c>
      <c r="C36" s="6">
        <v>11</v>
      </c>
      <c r="D36" s="6" t="s">
        <v>5</v>
      </c>
      <c r="E36" s="89"/>
      <c r="F36" s="19">
        <f t="shared" si="5"/>
        <v>0</v>
      </c>
      <c r="G36" s="19">
        <f t="shared" si="5"/>
        <v>0</v>
      </c>
      <c r="H36" s="9">
        <v>0</v>
      </c>
      <c r="I36" s="150">
        <v>0</v>
      </c>
      <c r="J36" s="150"/>
    </row>
    <row r="37" spans="1:10" ht="17.25" customHeight="1">
      <c r="A37" s="11" t="s">
        <v>6</v>
      </c>
      <c r="B37" s="6" t="s">
        <v>35</v>
      </c>
      <c r="C37" s="6">
        <v>11</v>
      </c>
      <c r="D37" s="6" t="s">
        <v>7</v>
      </c>
      <c r="E37" s="89" t="s">
        <v>31</v>
      </c>
      <c r="F37" s="19">
        <f t="shared" si="5"/>
        <v>0</v>
      </c>
      <c r="G37" s="19">
        <f t="shared" si="5"/>
        <v>0</v>
      </c>
      <c r="H37" s="9">
        <v>0</v>
      </c>
      <c r="I37" s="150">
        <v>0</v>
      </c>
      <c r="J37" s="150"/>
    </row>
    <row r="38" spans="1:10" ht="15.75" customHeight="1">
      <c r="A38" s="11" t="s">
        <v>51</v>
      </c>
      <c r="B38" s="6" t="s">
        <v>35</v>
      </c>
      <c r="C38" s="6">
        <v>11</v>
      </c>
      <c r="D38" s="6" t="s">
        <v>7</v>
      </c>
      <c r="E38" s="90" t="s">
        <v>52</v>
      </c>
      <c r="F38" s="19">
        <v>0</v>
      </c>
      <c r="G38" s="19">
        <v>0</v>
      </c>
      <c r="H38" s="9">
        <v>0</v>
      </c>
      <c r="I38" s="150">
        <v>0</v>
      </c>
      <c r="J38" s="150"/>
    </row>
    <row r="39" spans="1:10" ht="18" customHeight="1">
      <c r="A39" s="10" t="s">
        <v>56</v>
      </c>
      <c r="B39" s="5" t="s">
        <v>35</v>
      </c>
      <c r="C39" s="5">
        <v>13</v>
      </c>
      <c r="D39" s="5"/>
      <c r="E39" s="88"/>
      <c r="F39" s="18">
        <f>F40+F46</f>
        <v>551.3000000000001</v>
      </c>
      <c r="G39" s="18">
        <f>G40+G46</f>
        <v>129.8</v>
      </c>
      <c r="H39" s="138">
        <f>H40+H46</f>
        <v>547.9</v>
      </c>
      <c r="I39" s="152">
        <f t="shared" si="1"/>
        <v>4.2211093990755</v>
      </c>
      <c r="J39" s="152">
        <f t="shared" si="2"/>
        <v>0.9938327589334299</v>
      </c>
    </row>
    <row r="40" spans="1:10" ht="25.5" customHeight="1">
      <c r="A40" s="17" t="s">
        <v>166</v>
      </c>
      <c r="B40" s="6" t="s">
        <v>35</v>
      </c>
      <c r="C40" s="6">
        <v>13</v>
      </c>
      <c r="D40" s="6" t="s">
        <v>57</v>
      </c>
      <c r="E40" s="90"/>
      <c r="F40" s="19">
        <f>F41+F42</f>
        <v>165.20000000000002</v>
      </c>
      <c r="G40" s="19">
        <f>G41+G42+G43</f>
        <v>5.5</v>
      </c>
      <c r="H40" s="151">
        <f>H41+H42</f>
        <v>162.1</v>
      </c>
      <c r="I40" s="150">
        <f t="shared" si="1"/>
        <v>29.472727272727273</v>
      </c>
      <c r="J40" s="150">
        <f t="shared" si="2"/>
        <v>0.981234866828087</v>
      </c>
    </row>
    <row r="41" spans="1:10" ht="17.25" customHeight="1">
      <c r="A41" s="194" t="s">
        <v>226</v>
      </c>
      <c r="B41" s="6" t="s">
        <v>35</v>
      </c>
      <c r="C41" s="6">
        <v>13</v>
      </c>
      <c r="D41" s="6" t="s">
        <v>227</v>
      </c>
      <c r="E41" s="90"/>
      <c r="F41" s="19">
        <v>5.4</v>
      </c>
      <c r="G41" s="19">
        <v>5.5</v>
      </c>
      <c r="H41" s="151">
        <v>5.4</v>
      </c>
      <c r="I41" s="150">
        <f t="shared" si="1"/>
        <v>0.9818181818181819</v>
      </c>
      <c r="J41" s="150">
        <f t="shared" si="2"/>
        <v>1</v>
      </c>
    </row>
    <row r="42" spans="1:10" ht="25.5">
      <c r="A42" s="194" t="s">
        <v>165</v>
      </c>
      <c r="B42" s="6" t="s">
        <v>35</v>
      </c>
      <c r="C42" s="6">
        <v>13</v>
      </c>
      <c r="D42" s="6" t="s">
        <v>167</v>
      </c>
      <c r="E42" s="90"/>
      <c r="F42" s="19">
        <f>F43</f>
        <v>159.8</v>
      </c>
      <c r="G42" s="19">
        <v>0</v>
      </c>
      <c r="H42" s="151">
        <f>H43</f>
        <v>156.7</v>
      </c>
      <c r="I42" s="150">
        <v>0</v>
      </c>
      <c r="J42" s="150">
        <f t="shared" si="2"/>
        <v>0.9806007509386732</v>
      </c>
    </row>
    <row r="43" spans="1:10" ht="19.5" customHeight="1">
      <c r="A43" s="11" t="s">
        <v>1</v>
      </c>
      <c r="B43" s="6" t="s">
        <v>35</v>
      </c>
      <c r="C43" s="6">
        <v>13</v>
      </c>
      <c r="D43" s="6" t="s">
        <v>167</v>
      </c>
      <c r="E43" s="90" t="s">
        <v>58</v>
      </c>
      <c r="F43" s="19">
        <v>159.8</v>
      </c>
      <c r="G43" s="19">
        <v>0</v>
      </c>
      <c r="H43" s="151">
        <v>156.7</v>
      </c>
      <c r="I43" s="150">
        <v>0</v>
      </c>
      <c r="J43" s="150">
        <f t="shared" si="2"/>
        <v>0.9806007509386732</v>
      </c>
    </row>
    <row r="44" spans="1:10" ht="12.75" hidden="1">
      <c r="A44" s="11" t="s">
        <v>116</v>
      </c>
      <c r="B44" s="6" t="s">
        <v>35</v>
      </c>
      <c r="C44" s="6">
        <v>14</v>
      </c>
      <c r="D44" s="6" t="s">
        <v>115</v>
      </c>
      <c r="E44" s="90"/>
      <c r="F44" s="19">
        <f>F45</f>
        <v>0</v>
      </c>
      <c r="G44" s="19"/>
      <c r="H44" s="9"/>
      <c r="I44" s="150" t="e">
        <f t="shared" si="1"/>
        <v>#DIV/0!</v>
      </c>
      <c r="J44" s="150" t="e">
        <f t="shared" si="2"/>
        <v>#DIV/0!</v>
      </c>
    </row>
    <row r="45" spans="1:10" ht="12.75" hidden="1">
      <c r="A45" s="11" t="s">
        <v>1</v>
      </c>
      <c r="B45" s="6" t="s">
        <v>35</v>
      </c>
      <c r="C45" s="6">
        <v>14</v>
      </c>
      <c r="D45" s="6" t="s">
        <v>115</v>
      </c>
      <c r="E45" s="90" t="s">
        <v>58</v>
      </c>
      <c r="F45" s="19">
        <f>Прил5!H43</f>
        <v>0</v>
      </c>
      <c r="G45" s="19"/>
      <c r="H45" s="9"/>
      <c r="I45" s="150" t="e">
        <f t="shared" si="1"/>
        <v>#DIV/0!</v>
      </c>
      <c r="J45" s="150" t="e">
        <f t="shared" si="2"/>
        <v>#DIV/0!</v>
      </c>
    </row>
    <row r="46" spans="1:10" ht="27.75" customHeight="1">
      <c r="A46" s="159" t="s">
        <v>190</v>
      </c>
      <c r="B46" s="13" t="s">
        <v>35</v>
      </c>
      <c r="C46" s="13" t="s">
        <v>225</v>
      </c>
      <c r="D46" s="13" t="s">
        <v>228</v>
      </c>
      <c r="E46" s="90"/>
      <c r="F46" s="193" t="str">
        <f>F47</f>
        <v>386,1</v>
      </c>
      <c r="G46" s="16" t="s">
        <v>251</v>
      </c>
      <c r="H46" s="9">
        <f>H47</f>
        <v>385.8</v>
      </c>
      <c r="I46" s="150">
        <f t="shared" si="1"/>
        <v>3.103781174577635</v>
      </c>
      <c r="J46" s="150">
        <f t="shared" si="2"/>
        <v>0.9992229992229992</v>
      </c>
    </row>
    <row r="47" spans="1:10" ht="18" customHeight="1">
      <c r="A47" s="11" t="s">
        <v>116</v>
      </c>
      <c r="B47" s="13" t="s">
        <v>35</v>
      </c>
      <c r="C47" s="13" t="s">
        <v>225</v>
      </c>
      <c r="D47" s="13" t="s">
        <v>115</v>
      </c>
      <c r="E47" s="90" t="s">
        <v>58</v>
      </c>
      <c r="F47" s="16" t="s">
        <v>290</v>
      </c>
      <c r="G47" s="16" t="s">
        <v>251</v>
      </c>
      <c r="H47" s="9">
        <v>385.8</v>
      </c>
      <c r="I47" s="150">
        <f t="shared" si="1"/>
        <v>3.103781174577635</v>
      </c>
      <c r="J47" s="150">
        <f t="shared" si="2"/>
        <v>0.9992229992229992</v>
      </c>
    </row>
    <row r="48" spans="1:10" ht="15" customHeight="1">
      <c r="A48" s="8" t="s">
        <v>45</v>
      </c>
      <c r="B48" s="5" t="s">
        <v>41</v>
      </c>
      <c r="C48" s="5" t="s">
        <v>32</v>
      </c>
      <c r="D48" s="5" t="s">
        <v>33</v>
      </c>
      <c r="E48" s="88" t="s">
        <v>31</v>
      </c>
      <c r="F48" s="239">
        <f aca="true" t="shared" si="6" ref="F48:H51">F49</f>
        <v>368.5</v>
      </c>
      <c r="G48" s="239">
        <f>G49</f>
        <v>90.3</v>
      </c>
      <c r="H48" s="248">
        <f t="shared" si="6"/>
        <v>368.5</v>
      </c>
      <c r="I48" s="152">
        <f t="shared" si="1"/>
        <v>4.080841638981174</v>
      </c>
      <c r="J48" s="152">
        <f t="shared" si="2"/>
        <v>1</v>
      </c>
    </row>
    <row r="49" spans="1:10" ht="15" customHeight="1">
      <c r="A49" s="17" t="s">
        <v>8</v>
      </c>
      <c r="B49" s="6" t="s">
        <v>41</v>
      </c>
      <c r="C49" s="13" t="s">
        <v>36</v>
      </c>
      <c r="D49" s="6" t="s">
        <v>33</v>
      </c>
      <c r="E49" s="89" t="s">
        <v>31</v>
      </c>
      <c r="F49" s="19">
        <f t="shared" si="6"/>
        <v>368.5</v>
      </c>
      <c r="G49" s="19">
        <f>G50</f>
        <v>90.3</v>
      </c>
      <c r="H49" s="9">
        <f t="shared" si="6"/>
        <v>368.5</v>
      </c>
      <c r="I49" s="150">
        <f t="shared" si="1"/>
        <v>4.080841638981174</v>
      </c>
      <c r="J49" s="150">
        <f t="shared" si="2"/>
        <v>1</v>
      </c>
    </row>
    <row r="50" spans="1:10" ht="16.5" customHeight="1">
      <c r="A50" s="17" t="s">
        <v>10</v>
      </c>
      <c r="B50" s="6" t="s">
        <v>41</v>
      </c>
      <c r="C50" s="13" t="s">
        <v>36</v>
      </c>
      <c r="D50" s="6" t="s">
        <v>11</v>
      </c>
      <c r="E50" s="89"/>
      <c r="F50" s="19">
        <f t="shared" si="6"/>
        <v>368.5</v>
      </c>
      <c r="G50" s="19">
        <f>G51</f>
        <v>90.3</v>
      </c>
      <c r="H50" s="9">
        <f t="shared" si="6"/>
        <v>368.5</v>
      </c>
      <c r="I50" s="150">
        <f t="shared" si="1"/>
        <v>4.080841638981174</v>
      </c>
      <c r="J50" s="150">
        <f t="shared" si="2"/>
        <v>1</v>
      </c>
    </row>
    <row r="51" spans="1:10" ht="24" customHeight="1">
      <c r="A51" s="11" t="s">
        <v>4</v>
      </c>
      <c r="B51" s="6" t="s">
        <v>41</v>
      </c>
      <c r="C51" s="13" t="s">
        <v>36</v>
      </c>
      <c r="D51" s="6" t="s">
        <v>9</v>
      </c>
      <c r="E51" s="89" t="s">
        <v>31</v>
      </c>
      <c r="F51" s="19">
        <f t="shared" si="6"/>
        <v>368.5</v>
      </c>
      <c r="G51" s="19">
        <f>G52</f>
        <v>90.3</v>
      </c>
      <c r="H51" s="9">
        <f t="shared" si="6"/>
        <v>368.5</v>
      </c>
      <c r="I51" s="150">
        <f t="shared" si="1"/>
        <v>4.080841638981174</v>
      </c>
      <c r="J51" s="150">
        <f t="shared" si="2"/>
        <v>1</v>
      </c>
    </row>
    <row r="52" spans="1:10" ht="15" customHeight="1">
      <c r="A52" s="11" t="s">
        <v>1</v>
      </c>
      <c r="B52" s="6" t="s">
        <v>41</v>
      </c>
      <c r="C52" s="13" t="s">
        <v>36</v>
      </c>
      <c r="D52" s="6" t="s">
        <v>9</v>
      </c>
      <c r="E52" s="89">
        <v>500</v>
      </c>
      <c r="F52" s="19">
        <v>368.5</v>
      </c>
      <c r="G52" s="19">
        <v>90.3</v>
      </c>
      <c r="H52" s="9">
        <v>368.5</v>
      </c>
      <c r="I52" s="150">
        <f t="shared" si="1"/>
        <v>4.080841638981174</v>
      </c>
      <c r="J52" s="150">
        <f t="shared" si="2"/>
        <v>1</v>
      </c>
    </row>
    <row r="53" spans="1:10" ht="25.5">
      <c r="A53" s="14" t="s">
        <v>134</v>
      </c>
      <c r="B53" s="15" t="s">
        <v>36</v>
      </c>
      <c r="C53" s="15"/>
      <c r="D53" s="5"/>
      <c r="E53" s="5"/>
      <c r="F53" s="239">
        <f>F59+F54</f>
        <v>219.6</v>
      </c>
      <c r="G53" s="239">
        <f>G54</f>
        <v>9.7</v>
      </c>
      <c r="H53" s="289">
        <f>H54+H59</f>
        <v>35.5</v>
      </c>
      <c r="I53" s="152">
        <f t="shared" si="1"/>
        <v>3.65979381443299</v>
      </c>
      <c r="J53" s="152">
        <f t="shared" si="2"/>
        <v>0.1616575591985428</v>
      </c>
    </row>
    <row r="54" spans="1:10" ht="25.5">
      <c r="A54" s="28" t="s">
        <v>168</v>
      </c>
      <c r="B54" s="121" t="s">
        <v>36</v>
      </c>
      <c r="C54" s="121" t="s">
        <v>125</v>
      </c>
      <c r="D54" s="5"/>
      <c r="E54" s="5"/>
      <c r="F54" s="18">
        <f>F57+F63</f>
        <v>219.6</v>
      </c>
      <c r="G54" s="18">
        <f>G57+G63</f>
        <v>9.7</v>
      </c>
      <c r="H54" s="289">
        <f>H57+H63</f>
        <v>35.5</v>
      </c>
      <c r="I54" s="152">
        <f t="shared" si="1"/>
        <v>3.65979381443299</v>
      </c>
      <c r="J54" s="152">
        <f t="shared" si="2"/>
        <v>0.1616575591985428</v>
      </c>
    </row>
    <row r="55" spans="1:10" ht="22.5" customHeight="1" hidden="1">
      <c r="A55" s="126" t="s">
        <v>169</v>
      </c>
      <c r="B55" s="120" t="s">
        <v>36</v>
      </c>
      <c r="C55" s="120" t="s">
        <v>125</v>
      </c>
      <c r="D55" s="120" t="s">
        <v>170</v>
      </c>
      <c r="E55" s="5"/>
      <c r="F55" s="19">
        <f>F56</f>
        <v>0</v>
      </c>
      <c r="G55" s="19"/>
      <c r="H55" s="9">
        <f>H56</f>
        <v>0</v>
      </c>
      <c r="I55" s="152" t="e">
        <f t="shared" si="1"/>
        <v>#DIV/0!</v>
      </c>
      <c r="J55" s="150" t="e">
        <f t="shared" si="2"/>
        <v>#DIV/0!</v>
      </c>
    </row>
    <row r="56" spans="1:10" ht="12.75" hidden="1">
      <c r="A56" s="11" t="s">
        <v>1</v>
      </c>
      <c r="B56" s="120" t="s">
        <v>36</v>
      </c>
      <c r="C56" s="120" t="s">
        <v>125</v>
      </c>
      <c r="D56" s="120" t="s">
        <v>170</v>
      </c>
      <c r="E56" s="6">
        <v>500</v>
      </c>
      <c r="F56" s="19">
        <v>0</v>
      </c>
      <c r="G56" s="19"/>
      <c r="H56" s="9">
        <v>0</v>
      </c>
      <c r="I56" s="152" t="e">
        <f t="shared" si="1"/>
        <v>#DIV/0!</v>
      </c>
      <c r="J56" s="150" t="e">
        <f t="shared" si="2"/>
        <v>#DIV/0!</v>
      </c>
    </row>
    <row r="57" spans="1:10" ht="12.75">
      <c r="A57" s="11" t="s">
        <v>229</v>
      </c>
      <c r="B57" s="120" t="s">
        <v>36</v>
      </c>
      <c r="C57" s="120" t="s">
        <v>125</v>
      </c>
      <c r="D57" s="226" t="s">
        <v>230</v>
      </c>
      <c r="E57" s="6"/>
      <c r="F57" s="19">
        <f>F58</f>
        <v>184.1</v>
      </c>
      <c r="G57" s="19">
        <v>0</v>
      </c>
      <c r="H57" s="9">
        <f>H58</f>
        <v>0</v>
      </c>
      <c r="I57" s="150">
        <v>0</v>
      </c>
      <c r="J57" s="150">
        <f t="shared" si="2"/>
        <v>0</v>
      </c>
    </row>
    <row r="58" spans="1:10" ht="12.75">
      <c r="A58" s="11" t="s">
        <v>1</v>
      </c>
      <c r="B58" s="120" t="s">
        <v>36</v>
      </c>
      <c r="C58" s="120" t="s">
        <v>125</v>
      </c>
      <c r="D58" s="226" t="s">
        <v>230</v>
      </c>
      <c r="E58" s="6">
        <v>500</v>
      </c>
      <c r="F58" s="19">
        <v>184.1</v>
      </c>
      <c r="G58" s="19">
        <v>0</v>
      </c>
      <c r="H58" s="9">
        <v>0</v>
      </c>
      <c r="I58" s="150">
        <v>0</v>
      </c>
      <c r="J58" s="150">
        <f t="shared" si="2"/>
        <v>0</v>
      </c>
    </row>
    <row r="59" spans="1:10" ht="0.75" customHeight="1" hidden="1">
      <c r="A59" s="10" t="s">
        <v>135</v>
      </c>
      <c r="B59" s="15" t="s">
        <v>36</v>
      </c>
      <c r="C59" s="15" t="s">
        <v>124</v>
      </c>
      <c r="D59" s="6"/>
      <c r="E59" s="6"/>
      <c r="F59" s="18">
        <f aca="true" t="shared" si="7" ref="F59:H61">F60</f>
        <v>0</v>
      </c>
      <c r="G59" s="18"/>
      <c r="H59" s="138">
        <f t="shared" si="7"/>
        <v>0</v>
      </c>
      <c r="I59" s="152" t="e">
        <f t="shared" si="1"/>
        <v>#DIV/0!</v>
      </c>
      <c r="J59" s="150" t="e">
        <f t="shared" si="2"/>
        <v>#DIV/0!</v>
      </c>
    </row>
    <row r="60" spans="1:10" ht="12.75" hidden="1">
      <c r="A60" s="11" t="s">
        <v>136</v>
      </c>
      <c r="B60" s="13" t="s">
        <v>36</v>
      </c>
      <c r="C60" s="13" t="s">
        <v>124</v>
      </c>
      <c r="D60" s="6" t="s">
        <v>137</v>
      </c>
      <c r="E60" s="6"/>
      <c r="F60" s="19">
        <f t="shared" si="7"/>
        <v>0</v>
      </c>
      <c r="G60" s="19"/>
      <c r="H60" s="151">
        <f t="shared" si="7"/>
        <v>0</v>
      </c>
      <c r="I60" s="152" t="e">
        <f t="shared" si="1"/>
        <v>#DIV/0!</v>
      </c>
      <c r="J60" s="150" t="e">
        <f t="shared" si="2"/>
        <v>#DIV/0!</v>
      </c>
    </row>
    <row r="61" spans="1:10" ht="12.75" hidden="1">
      <c r="A61" s="11" t="s">
        <v>1</v>
      </c>
      <c r="B61" s="13" t="s">
        <v>36</v>
      </c>
      <c r="C61" s="13" t="s">
        <v>124</v>
      </c>
      <c r="D61" s="6" t="s">
        <v>138</v>
      </c>
      <c r="E61" s="6">
        <v>500</v>
      </c>
      <c r="F61" s="19">
        <f t="shared" si="7"/>
        <v>0</v>
      </c>
      <c r="G61" s="19"/>
      <c r="H61" s="151">
        <f t="shared" si="7"/>
        <v>0</v>
      </c>
      <c r="I61" s="152" t="e">
        <f t="shared" si="1"/>
        <v>#DIV/0!</v>
      </c>
      <c r="J61" s="150" t="e">
        <f t="shared" si="2"/>
        <v>#DIV/0!</v>
      </c>
    </row>
    <row r="62" spans="1:10" ht="25.5" hidden="1">
      <c r="A62" s="11" t="s">
        <v>153</v>
      </c>
      <c r="B62" s="13" t="s">
        <v>36</v>
      </c>
      <c r="C62" s="13" t="s">
        <v>124</v>
      </c>
      <c r="D62" s="6" t="s">
        <v>156</v>
      </c>
      <c r="E62" s="6">
        <v>500</v>
      </c>
      <c r="F62" s="19">
        <v>0</v>
      </c>
      <c r="G62" s="19"/>
      <c r="H62" s="151">
        <v>0</v>
      </c>
      <c r="I62" s="152" t="e">
        <f t="shared" si="1"/>
        <v>#DIV/0!</v>
      </c>
      <c r="J62" s="150" t="e">
        <f t="shared" si="2"/>
        <v>#DIV/0!</v>
      </c>
    </row>
    <row r="63" spans="1:10" ht="12.75">
      <c r="A63" s="11" t="s">
        <v>219</v>
      </c>
      <c r="B63" s="120" t="s">
        <v>36</v>
      </c>
      <c r="C63" s="120" t="s">
        <v>125</v>
      </c>
      <c r="D63" s="6">
        <v>5210000</v>
      </c>
      <c r="E63" s="89"/>
      <c r="F63" s="19">
        <f aca="true" t="shared" si="8" ref="F63:H64">F64</f>
        <v>35.5</v>
      </c>
      <c r="G63" s="19">
        <f t="shared" si="8"/>
        <v>9.7</v>
      </c>
      <c r="H63" s="151">
        <f t="shared" si="8"/>
        <v>35.5</v>
      </c>
      <c r="I63" s="150">
        <f t="shared" si="1"/>
        <v>3.65979381443299</v>
      </c>
      <c r="J63" s="150">
        <f t="shared" si="2"/>
        <v>1</v>
      </c>
    </row>
    <row r="64" spans="1:10" ht="51">
      <c r="A64" s="11" t="s">
        <v>231</v>
      </c>
      <c r="B64" s="195" t="s">
        <v>36</v>
      </c>
      <c r="C64" s="195" t="s">
        <v>125</v>
      </c>
      <c r="D64" s="6">
        <v>5210600</v>
      </c>
      <c r="E64" s="89"/>
      <c r="F64" s="19">
        <f t="shared" si="8"/>
        <v>35.5</v>
      </c>
      <c r="G64" s="19">
        <f t="shared" si="8"/>
        <v>9.7</v>
      </c>
      <c r="H64" s="151">
        <f t="shared" si="8"/>
        <v>35.5</v>
      </c>
      <c r="I64" s="150">
        <f t="shared" si="1"/>
        <v>3.65979381443299</v>
      </c>
      <c r="J64" s="150">
        <f t="shared" si="2"/>
        <v>1</v>
      </c>
    </row>
    <row r="65" spans="1:10" ht="25.5">
      <c r="A65" s="26" t="s">
        <v>109</v>
      </c>
      <c r="B65" s="120" t="s">
        <v>36</v>
      </c>
      <c r="C65" s="120" t="s">
        <v>125</v>
      </c>
      <c r="D65" s="6">
        <v>5210604</v>
      </c>
      <c r="E65" s="90" t="s">
        <v>63</v>
      </c>
      <c r="F65" s="19">
        <v>35.5</v>
      </c>
      <c r="G65" s="19">
        <v>9.7</v>
      </c>
      <c r="H65" s="151">
        <v>35.5</v>
      </c>
      <c r="I65" s="150">
        <f t="shared" si="1"/>
        <v>3.65979381443299</v>
      </c>
      <c r="J65" s="150">
        <f t="shared" si="2"/>
        <v>1</v>
      </c>
    </row>
    <row r="66" spans="1:10" ht="12.75">
      <c r="A66" s="14" t="s">
        <v>232</v>
      </c>
      <c r="B66" s="121" t="s">
        <v>43</v>
      </c>
      <c r="C66" s="121"/>
      <c r="D66" s="5"/>
      <c r="E66" s="196"/>
      <c r="F66" s="239">
        <v>0</v>
      </c>
      <c r="G66" s="239">
        <f>G67+G71</f>
        <v>51.9</v>
      </c>
      <c r="H66" s="289">
        <f>H67+H71</f>
        <v>0</v>
      </c>
      <c r="I66" s="152">
        <f t="shared" si="1"/>
        <v>0</v>
      </c>
      <c r="J66" s="152"/>
    </row>
    <row r="67" spans="1:10" ht="12.75">
      <c r="A67" s="10" t="s">
        <v>233</v>
      </c>
      <c r="B67" s="121" t="s">
        <v>43</v>
      </c>
      <c r="C67" s="121" t="s">
        <v>125</v>
      </c>
      <c r="D67" s="5"/>
      <c r="E67" s="196"/>
      <c r="F67" s="18">
        <f>F68</f>
        <v>0</v>
      </c>
      <c r="G67" s="18">
        <f aca="true" t="shared" si="9" ref="G67:H69">G68</f>
        <v>51.9</v>
      </c>
      <c r="H67" s="138">
        <f t="shared" si="9"/>
        <v>0</v>
      </c>
      <c r="I67" s="152">
        <f t="shared" si="1"/>
        <v>0</v>
      </c>
      <c r="J67" s="152"/>
    </row>
    <row r="68" spans="1:10" ht="15.75" customHeight="1">
      <c r="A68" s="11" t="s">
        <v>219</v>
      </c>
      <c r="B68" s="120" t="s">
        <v>43</v>
      </c>
      <c r="C68" s="120" t="s">
        <v>125</v>
      </c>
      <c r="D68" s="6" t="s">
        <v>220</v>
      </c>
      <c r="E68" s="90"/>
      <c r="F68" s="19">
        <f>F69</f>
        <v>0</v>
      </c>
      <c r="G68" s="19">
        <f t="shared" si="9"/>
        <v>51.9</v>
      </c>
      <c r="H68" s="151">
        <f t="shared" si="9"/>
        <v>0</v>
      </c>
      <c r="I68" s="150">
        <f t="shared" si="1"/>
        <v>0</v>
      </c>
      <c r="J68" s="150"/>
    </row>
    <row r="69" spans="1:10" ht="38.25">
      <c r="A69" s="11" t="s">
        <v>234</v>
      </c>
      <c r="B69" s="195" t="s">
        <v>43</v>
      </c>
      <c r="C69" s="195" t="s">
        <v>125</v>
      </c>
      <c r="D69" s="6" t="s">
        <v>163</v>
      </c>
      <c r="E69" s="90"/>
      <c r="F69" s="19">
        <f>F70</f>
        <v>0</v>
      </c>
      <c r="G69" s="19">
        <f t="shared" si="9"/>
        <v>51.9</v>
      </c>
      <c r="H69" s="151">
        <f t="shared" si="9"/>
        <v>0</v>
      </c>
      <c r="I69" s="150">
        <f t="shared" si="1"/>
        <v>0</v>
      </c>
      <c r="J69" s="150"/>
    </row>
    <row r="70" spans="1:10" ht="63.75">
      <c r="A70" s="26" t="s">
        <v>235</v>
      </c>
      <c r="B70" s="195" t="s">
        <v>43</v>
      </c>
      <c r="C70" s="195" t="s">
        <v>125</v>
      </c>
      <c r="D70" s="6" t="s">
        <v>236</v>
      </c>
      <c r="E70" s="90" t="s">
        <v>237</v>
      </c>
      <c r="F70" s="19">
        <v>0</v>
      </c>
      <c r="G70" s="19">
        <v>51.9</v>
      </c>
      <c r="H70" s="151">
        <v>0</v>
      </c>
      <c r="I70" s="150">
        <f t="shared" si="1"/>
        <v>0</v>
      </c>
      <c r="J70" s="150"/>
    </row>
    <row r="71" spans="1:10" ht="12.75">
      <c r="A71" s="10" t="s">
        <v>238</v>
      </c>
      <c r="B71" s="197" t="s">
        <v>43</v>
      </c>
      <c r="C71" s="197" t="s">
        <v>239</v>
      </c>
      <c r="D71" s="5"/>
      <c r="E71" s="196"/>
      <c r="F71" s="18">
        <v>0</v>
      </c>
      <c r="G71" s="18">
        <f>G72</f>
        <v>0</v>
      </c>
      <c r="H71" s="289">
        <f>H73</f>
        <v>0</v>
      </c>
      <c r="I71" s="152">
        <v>0</v>
      </c>
      <c r="J71" s="288"/>
    </row>
    <row r="72" spans="1:10" ht="17.25" customHeight="1">
      <c r="A72" s="11" t="s">
        <v>219</v>
      </c>
      <c r="B72" s="195" t="s">
        <v>43</v>
      </c>
      <c r="C72" s="195" t="s">
        <v>239</v>
      </c>
      <c r="D72" s="6" t="s">
        <v>220</v>
      </c>
      <c r="E72" s="90"/>
      <c r="F72" s="19">
        <v>0</v>
      </c>
      <c r="G72" s="19">
        <f>G73</f>
        <v>0</v>
      </c>
      <c r="H72" s="151">
        <f>H73</f>
        <v>0</v>
      </c>
      <c r="I72" s="150">
        <v>0</v>
      </c>
      <c r="J72" s="150"/>
    </row>
    <row r="73" spans="1:10" ht="51">
      <c r="A73" s="11" t="s">
        <v>240</v>
      </c>
      <c r="B73" s="195" t="s">
        <v>43</v>
      </c>
      <c r="C73" s="195" t="s">
        <v>239</v>
      </c>
      <c r="D73" s="6" t="s">
        <v>221</v>
      </c>
      <c r="E73" s="90"/>
      <c r="F73" s="19">
        <v>0</v>
      </c>
      <c r="G73" s="19">
        <f>G74</f>
        <v>0</v>
      </c>
      <c r="H73" s="151">
        <f>H74</f>
        <v>0</v>
      </c>
      <c r="I73" s="150">
        <v>0</v>
      </c>
      <c r="J73" s="150"/>
    </row>
    <row r="74" spans="1:10" ht="15" customHeight="1">
      <c r="A74" s="26" t="s">
        <v>241</v>
      </c>
      <c r="B74" s="195" t="s">
        <v>43</v>
      </c>
      <c r="C74" s="195" t="s">
        <v>239</v>
      </c>
      <c r="D74" s="6" t="s">
        <v>110</v>
      </c>
      <c r="E74" s="90" t="s">
        <v>63</v>
      </c>
      <c r="F74" s="19">
        <v>0</v>
      </c>
      <c r="G74" s="19">
        <v>0</v>
      </c>
      <c r="H74" s="151">
        <v>0</v>
      </c>
      <c r="I74" s="150">
        <v>0</v>
      </c>
      <c r="J74" s="150"/>
    </row>
    <row r="75" spans="1:10" ht="14.25">
      <c r="A75" s="8" t="s">
        <v>46</v>
      </c>
      <c r="B75" s="5" t="s">
        <v>44</v>
      </c>
      <c r="C75" s="5" t="s">
        <v>32</v>
      </c>
      <c r="D75" s="5" t="s">
        <v>33</v>
      </c>
      <c r="E75" s="88" t="s">
        <v>31</v>
      </c>
      <c r="F75" s="239">
        <f>F76+F85+F97+F113</f>
        <v>11002.9</v>
      </c>
      <c r="G75" s="239">
        <f>G76+G85+G97</f>
        <v>1591.1</v>
      </c>
      <c r="H75" s="289">
        <f>H76+H85+H97+H113</f>
        <v>5980.6</v>
      </c>
      <c r="I75" s="152">
        <f aca="true" t="shared" si="10" ref="I75:I146">H75/G75*100%</f>
        <v>3.758783231726479</v>
      </c>
      <c r="J75" s="152">
        <f aca="true" t="shared" si="11" ref="J75:J146">H75/F75*100%</f>
        <v>0.5435476101754992</v>
      </c>
    </row>
    <row r="76" spans="1:10" ht="12.75">
      <c r="A76" s="14" t="s">
        <v>47</v>
      </c>
      <c r="B76" s="5" t="s">
        <v>44</v>
      </c>
      <c r="C76" s="5" t="s">
        <v>35</v>
      </c>
      <c r="D76" s="5" t="s">
        <v>33</v>
      </c>
      <c r="E76" s="88" t="s">
        <v>31</v>
      </c>
      <c r="F76" s="18">
        <f>F77</f>
        <v>1035.8</v>
      </c>
      <c r="G76" s="18">
        <f>G77</f>
        <v>354</v>
      </c>
      <c r="H76" s="138">
        <f>H77</f>
        <v>1001.9</v>
      </c>
      <c r="I76" s="152">
        <f t="shared" si="10"/>
        <v>2.830225988700565</v>
      </c>
      <c r="J76" s="152">
        <f t="shared" si="11"/>
        <v>0.967271674068353</v>
      </c>
    </row>
    <row r="77" spans="1:10" ht="18.75" customHeight="1">
      <c r="A77" s="11" t="s">
        <v>118</v>
      </c>
      <c r="B77" s="6" t="s">
        <v>44</v>
      </c>
      <c r="C77" s="6" t="s">
        <v>35</v>
      </c>
      <c r="D77" s="13" t="s">
        <v>117</v>
      </c>
      <c r="E77" s="89" t="s">
        <v>31</v>
      </c>
      <c r="F77" s="19">
        <f>F80+F83</f>
        <v>1035.8</v>
      </c>
      <c r="G77" s="19">
        <f>G80+G83</f>
        <v>354</v>
      </c>
      <c r="H77" s="151">
        <f>H80+H83</f>
        <v>1001.9</v>
      </c>
      <c r="I77" s="150">
        <f t="shared" si="10"/>
        <v>2.830225988700565</v>
      </c>
      <c r="J77" s="150">
        <f t="shared" si="11"/>
        <v>0.967271674068353</v>
      </c>
    </row>
    <row r="78" spans="1:10" ht="36" hidden="1">
      <c r="A78" s="87" t="s">
        <v>120</v>
      </c>
      <c r="B78" s="6" t="s">
        <v>44</v>
      </c>
      <c r="C78" s="6" t="s">
        <v>35</v>
      </c>
      <c r="D78" s="6" t="s">
        <v>119</v>
      </c>
      <c r="E78" s="89"/>
      <c r="F78" s="19">
        <f>F79</f>
        <v>0</v>
      </c>
      <c r="G78" s="19"/>
      <c r="H78" s="9"/>
      <c r="I78" s="150" t="e">
        <f t="shared" si="10"/>
        <v>#DIV/0!</v>
      </c>
      <c r="J78" s="150" t="e">
        <f t="shared" si="11"/>
        <v>#DIV/0!</v>
      </c>
    </row>
    <row r="79" spans="1:10" ht="12.75" hidden="1">
      <c r="A79" s="11" t="s">
        <v>55</v>
      </c>
      <c r="B79" s="6" t="s">
        <v>44</v>
      </c>
      <c r="C79" s="6" t="s">
        <v>35</v>
      </c>
      <c r="D79" s="6" t="s">
        <v>119</v>
      </c>
      <c r="E79" s="89" t="s">
        <v>53</v>
      </c>
      <c r="F79" s="19">
        <f>Прил5!H75</f>
        <v>0</v>
      </c>
      <c r="G79" s="19"/>
      <c r="H79" s="9"/>
      <c r="I79" s="150" t="e">
        <f t="shared" si="10"/>
        <v>#DIV/0!</v>
      </c>
      <c r="J79" s="150" t="e">
        <f t="shared" si="11"/>
        <v>#DIV/0!</v>
      </c>
    </row>
    <row r="80" spans="1:10" ht="25.5">
      <c r="A80" s="11" t="s">
        <v>122</v>
      </c>
      <c r="B80" s="6" t="s">
        <v>44</v>
      </c>
      <c r="C80" s="6" t="s">
        <v>35</v>
      </c>
      <c r="D80" s="6" t="s">
        <v>121</v>
      </c>
      <c r="E80" s="6"/>
      <c r="F80" s="19">
        <f>F81+F82</f>
        <v>987.8</v>
      </c>
      <c r="G80" s="19">
        <f>G82</f>
        <v>300</v>
      </c>
      <c r="H80" s="9">
        <f>H81+H82</f>
        <v>953.9</v>
      </c>
      <c r="I80" s="150">
        <f t="shared" si="10"/>
        <v>3.1796666666666664</v>
      </c>
      <c r="J80" s="150">
        <f t="shared" si="11"/>
        <v>0.9656813120064791</v>
      </c>
    </row>
    <row r="81" spans="1:10" ht="0.75" customHeight="1" hidden="1">
      <c r="A81" s="11" t="s">
        <v>55</v>
      </c>
      <c r="B81" s="6" t="s">
        <v>44</v>
      </c>
      <c r="C81" s="6" t="s">
        <v>35</v>
      </c>
      <c r="D81" s="6" t="s">
        <v>121</v>
      </c>
      <c r="E81" s="6" t="s">
        <v>53</v>
      </c>
      <c r="F81" s="19">
        <v>0</v>
      </c>
      <c r="G81" s="19">
        <f>G83</f>
        <v>54</v>
      </c>
      <c r="H81" s="9">
        <v>0</v>
      </c>
      <c r="I81" s="150">
        <f>H81/G81*100%</f>
        <v>0</v>
      </c>
      <c r="J81" s="150" t="e">
        <f>H81/F81*100%</f>
        <v>#DIV/0!</v>
      </c>
    </row>
    <row r="82" spans="1:10" ht="18.75" customHeight="1">
      <c r="A82" s="11" t="s">
        <v>1</v>
      </c>
      <c r="B82" s="6" t="s">
        <v>44</v>
      </c>
      <c r="C82" s="6" t="s">
        <v>35</v>
      </c>
      <c r="D82" s="6" t="s">
        <v>121</v>
      </c>
      <c r="E82" s="89">
        <v>500</v>
      </c>
      <c r="F82" s="19">
        <v>987.8</v>
      </c>
      <c r="G82" s="19">
        <v>300</v>
      </c>
      <c r="H82" s="9">
        <v>953.9</v>
      </c>
      <c r="I82" s="150">
        <f t="shared" si="10"/>
        <v>3.1796666666666664</v>
      </c>
      <c r="J82" s="150">
        <f t="shared" si="11"/>
        <v>0.9656813120064791</v>
      </c>
    </row>
    <row r="83" spans="1:10" ht="12" customHeight="1">
      <c r="A83" s="11" t="s">
        <v>198</v>
      </c>
      <c r="B83" s="6" t="s">
        <v>44</v>
      </c>
      <c r="C83" s="6" t="s">
        <v>35</v>
      </c>
      <c r="D83" s="6" t="s">
        <v>196</v>
      </c>
      <c r="F83" s="19">
        <f>F84</f>
        <v>48</v>
      </c>
      <c r="G83" s="19">
        <f>G84</f>
        <v>54</v>
      </c>
      <c r="H83" s="9">
        <f>H84</f>
        <v>48</v>
      </c>
      <c r="I83" s="150">
        <f t="shared" si="10"/>
        <v>0.8888888888888888</v>
      </c>
      <c r="J83" s="150">
        <f t="shared" si="11"/>
        <v>1</v>
      </c>
    </row>
    <row r="84" spans="1:10" ht="14.25" customHeight="1">
      <c r="A84" s="11" t="s">
        <v>55</v>
      </c>
      <c r="B84" s="6" t="s">
        <v>44</v>
      </c>
      <c r="C84" s="6" t="s">
        <v>35</v>
      </c>
      <c r="D84" s="6" t="s">
        <v>196</v>
      </c>
      <c r="E84" s="89">
        <v>500</v>
      </c>
      <c r="F84" s="19">
        <v>48</v>
      </c>
      <c r="G84" s="19">
        <v>54</v>
      </c>
      <c r="H84" s="9">
        <v>48</v>
      </c>
      <c r="I84" s="150">
        <f t="shared" si="10"/>
        <v>0.8888888888888888</v>
      </c>
      <c r="J84" s="150">
        <f t="shared" si="11"/>
        <v>1</v>
      </c>
    </row>
    <row r="85" spans="1:10" ht="12.75">
      <c r="A85" s="10" t="s">
        <v>17</v>
      </c>
      <c r="B85" s="5" t="s">
        <v>44</v>
      </c>
      <c r="C85" s="15" t="s">
        <v>41</v>
      </c>
      <c r="D85" s="5"/>
      <c r="E85" s="88"/>
      <c r="F85" s="18">
        <f>F86+F93+F95</f>
        <v>628.5</v>
      </c>
      <c r="G85" s="18">
        <f>G86</f>
        <v>102.5</v>
      </c>
      <c r="H85" s="138">
        <f>H86+H95</f>
        <v>628.5</v>
      </c>
      <c r="I85" s="152">
        <f t="shared" si="10"/>
        <v>6.131707317073171</v>
      </c>
      <c r="J85" s="152">
        <f t="shared" si="11"/>
        <v>1</v>
      </c>
    </row>
    <row r="86" spans="1:10" ht="15" customHeight="1">
      <c r="A86" s="11" t="s">
        <v>184</v>
      </c>
      <c r="B86" s="6" t="s">
        <v>44</v>
      </c>
      <c r="C86" s="13" t="s">
        <v>41</v>
      </c>
      <c r="D86" s="6" t="s">
        <v>185</v>
      </c>
      <c r="E86" s="88"/>
      <c r="F86" s="19">
        <f>F87</f>
        <v>166</v>
      </c>
      <c r="G86" s="19">
        <f>G87</f>
        <v>102.5</v>
      </c>
      <c r="H86" s="151">
        <f>H87</f>
        <v>166</v>
      </c>
      <c r="I86" s="150">
        <f t="shared" si="10"/>
        <v>1.6195121951219513</v>
      </c>
      <c r="J86" s="150">
        <f t="shared" si="11"/>
        <v>1</v>
      </c>
    </row>
    <row r="87" spans="1:10" ht="15" customHeight="1">
      <c r="A87" s="11" t="s">
        <v>182</v>
      </c>
      <c r="B87" s="6" t="s">
        <v>44</v>
      </c>
      <c r="C87" s="13" t="s">
        <v>41</v>
      </c>
      <c r="D87" s="6" t="s">
        <v>183</v>
      </c>
      <c r="E87" s="6"/>
      <c r="F87" s="19">
        <f>F88+F89</f>
        <v>166</v>
      </c>
      <c r="G87" s="19">
        <f>G88+G89</f>
        <v>102.5</v>
      </c>
      <c r="H87" s="151">
        <f>H88+H89</f>
        <v>166</v>
      </c>
      <c r="I87" s="150">
        <f t="shared" si="10"/>
        <v>1.6195121951219513</v>
      </c>
      <c r="J87" s="150">
        <f t="shared" si="11"/>
        <v>1</v>
      </c>
    </row>
    <row r="88" spans="1:10" ht="0.75" customHeight="1" hidden="1">
      <c r="A88" s="11" t="s">
        <v>55</v>
      </c>
      <c r="B88" s="6" t="s">
        <v>44</v>
      </c>
      <c r="C88" s="13" t="s">
        <v>41</v>
      </c>
      <c r="D88" s="6" t="s">
        <v>183</v>
      </c>
      <c r="E88" s="6" t="s">
        <v>53</v>
      </c>
      <c r="F88" s="19">
        <v>0</v>
      </c>
      <c r="G88" s="19">
        <v>0.5</v>
      </c>
      <c r="H88" s="9">
        <v>0</v>
      </c>
      <c r="I88" s="150">
        <f t="shared" si="10"/>
        <v>0</v>
      </c>
      <c r="J88" s="150" t="e">
        <f t="shared" si="11"/>
        <v>#DIV/0!</v>
      </c>
    </row>
    <row r="89" spans="1:10" ht="17.25" customHeight="1">
      <c r="A89" s="11" t="s">
        <v>1</v>
      </c>
      <c r="B89" s="6" t="s">
        <v>44</v>
      </c>
      <c r="C89" s="13" t="s">
        <v>41</v>
      </c>
      <c r="D89" s="6" t="s">
        <v>183</v>
      </c>
      <c r="E89" s="6">
        <v>500</v>
      </c>
      <c r="F89" s="19">
        <v>166</v>
      </c>
      <c r="G89" s="19">
        <v>102</v>
      </c>
      <c r="H89" s="9">
        <v>166</v>
      </c>
      <c r="I89" s="150">
        <f t="shared" si="10"/>
        <v>1.6274509803921569</v>
      </c>
      <c r="J89" s="150">
        <f t="shared" si="11"/>
        <v>1</v>
      </c>
    </row>
    <row r="90" spans="1:10" ht="12.75" hidden="1">
      <c r="A90" s="122" t="s">
        <v>136</v>
      </c>
      <c r="B90" s="6" t="s">
        <v>44</v>
      </c>
      <c r="C90" s="13" t="s">
        <v>41</v>
      </c>
      <c r="D90" s="6" t="s">
        <v>137</v>
      </c>
      <c r="E90" s="6"/>
      <c r="F90" s="19">
        <f>F91</f>
        <v>0</v>
      </c>
      <c r="G90" s="19"/>
      <c r="H90" s="9"/>
      <c r="I90" s="152" t="e">
        <f t="shared" si="10"/>
        <v>#DIV/0!</v>
      </c>
      <c r="J90" s="150" t="e">
        <f t="shared" si="11"/>
        <v>#DIV/0!</v>
      </c>
    </row>
    <row r="91" spans="1:10" ht="76.5" hidden="1">
      <c r="A91" s="123" t="s">
        <v>172</v>
      </c>
      <c r="B91" s="6" t="s">
        <v>44</v>
      </c>
      <c r="C91" s="13" t="s">
        <v>41</v>
      </c>
      <c r="D91" s="6" t="s">
        <v>171</v>
      </c>
      <c r="E91" s="6"/>
      <c r="F91" s="19">
        <f>F92</f>
        <v>0</v>
      </c>
      <c r="G91" s="19"/>
      <c r="H91" s="9"/>
      <c r="I91" s="152" t="e">
        <f t="shared" si="10"/>
        <v>#DIV/0!</v>
      </c>
      <c r="J91" s="150" t="e">
        <f t="shared" si="11"/>
        <v>#DIV/0!</v>
      </c>
    </row>
    <row r="92" spans="1:10" ht="12.75" hidden="1">
      <c r="A92" s="11" t="s">
        <v>1</v>
      </c>
      <c r="B92" s="6" t="s">
        <v>44</v>
      </c>
      <c r="C92" s="13" t="s">
        <v>41</v>
      </c>
      <c r="D92" s="6" t="s">
        <v>171</v>
      </c>
      <c r="E92" s="6">
        <v>500</v>
      </c>
      <c r="F92" s="22">
        <f>Прил5!H88</f>
        <v>0</v>
      </c>
      <c r="G92" s="22"/>
      <c r="H92" s="9"/>
      <c r="I92" s="152" t="e">
        <f t="shared" si="10"/>
        <v>#DIV/0!</v>
      </c>
      <c r="J92" s="150" t="e">
        <f t="shared" si="11"/>
        <v>#DIV/0!</v>
      </c>
    </row>
    <row r="93" spans="1:10" ht="66.75" customHeight="1">
      <c r="A93" s="11" t="s">
        <v>172</v>
      </c>
      <c r="B93" s="6" t="s">
        <v>44</v>
      </c>
      <c r="C93" s="13" t="s">
        <v>41</v>
      </c>
      <c r="D93" s="13" t="s">
        <v>243</v>
      </c>
      <c r="E93" s="215"/>
      <c r="F93" s="211">
        <f>F94</f>
        <v>0</v>
      </c>
      <c r="G93" s="211">
        <f>G94</f>
        <v>0</v>
      </c>
      <c r="H93" s="153">
        <v>0</v>
      </c>
      <c r="I93" s="154">
        <v>0</v>
      </c>
      <c r="J93" s="154"/>
    </row>
    <row r="94" spans="1:10" ht="12.75">
      <c r="A94" s="11" t="s">
        <v>1</v>
      </c>
      <c r="B94" s="6" t="s">
        <v>44</v>
      </c>
      <c r="C94" s="13" t="s">
        <v>41</v>
      </c>
      <c r="D94" s="13" t="s">
        <v>243</v>
      </c>
      <c r="E94" s="90" t="s">
        <v>58</v>
      </c>
      <c r="F94" s="22">
        <v>0</v>
      </c>
      <c r="G94" s="22">
        <v>0</v>
      </c>
      <c r="H94" s="9">
        <v>0</v>
      </c>
      <c r="I94" s="150">
        <v>0</v>
      </c>
      <c r="J94" s="150"/>
    </row>
    <row r="95" spans="1:10" ht="45.75" customHeight="1">
      <c r="A95" s="11" t="s">
        <v>242</v>
      </c>
      <c r="B95" s="6" t="s">
        <v>44</v>
      </c>
      <c r="C95" s="13" t="s">
        <v>41</v>
      </c>
      <c r="D95" s="13" t="s">
        <v>244</v>
      </c>
      <c r="E95" s="90"/>
      <c r="F95" s="22">
        <f>F96</f>
        <v>462.5</v>
      </c>
      <c r="G95" s="22">
        <f>G96</f>
        <v>0</v>
      </c>
      <c r="H95" s="9">
        <f>H96</f>
        <v>462.5</v>
      </c>
      <c r="I95" s="150">
        <v>0</v>
      </c>
      <c r="J95" s="150">
        <f t="shared" si="11"/>
        <v>1</v>
      </c>
    </row>
    <row r="96" spans="1:10" ht="12.75">
      <c r="A96" s="11" t="s">
        <v>1</v>
      </c>
      <c r="B96" s="6" t="s">
        <v>44</v>
      </c>
      <c r="C96" s="13" t="s">
        <v>41</v>
      </c>
      <c r="D96" s="6">
        <v>7950403</v>
      </c>
      <c r="E96" s="89">
        <v>500</v>
      </c>
      <c r="F96" s="22">
        <v>462.5</v>
      </c>
      <c r="G96" s="22">
        <v>0</v>
      </c>
      <c r="H96" s="9">
        <v>462.5</v>
      </c>
      <c r="I96" s="150">
        <v>0</v>
      </c>
      <c r="J96" s="150">
        <f t="shared" si="11"/>
        <v>1</v>
      </c>
    </row>
    <row r="97" spans="1:10" ht="12.75">
      <c r="A97" s="14" t="s">
        <v>18</v>
      </c>
      <c r="B97" s="5" t="s">
        <v>44</v>
      </c>
      <c r="C97" s="5" t="s">
        <v>36</v>
      </c>
      <c r="D97" s="5" t="s">
        <v>33</v>
      </c>
      <c r="E97" s="88" t="s">
        <v>31</v>
      </c>
      <c r="F97" s="18">
        <f>F98</f>
        <v>9096.9</v>
      </c>
      <c r="G97" s="18">
        <f>G98+G102+G105+G108+G110</f>
        <v>1134.6</v>
      </c>
      <c r="H97" s="18">
        <f>H98</f>
        <v>4110.6</v>
      </c>
      <c r="I97" s="152">
        <f t="shared" si="10"/>
        <v>3.622950819672132</v>
      </c>
      <c r="J97" s="152">
        <f t="shared" si="11"/>
        <v>0.45186821884378203</v>
      </c>
    </row>
    <row r="98" spans="1:10" ht="15.75" customHeight="1">
      <c r="A98" s="11" t="s">
        <v>18</v>
      </c>
      <c r="B98" s="6" t="s">
        <v>44</v>
      </c>
      <c r="C98" s="6" t="s">
        <v>36</v>
      </c>
      <c r="D98" s="6" t="s">
        <v>205</v>
      </c>
      <c r="E98" s="89" t="s">
        <v>31</v>
      </c>
      <c r="F98" s="19">
        <f>F99+F102+F105+F108+F110</f>
        <v>9096.9</v>
      </c>
      <c r="G98" s="19">
        <f>G99</f>
        <v>340</v>
      </c>
      <c r="H98" s="19">
        <f>H99+H102+H105+H108+H110</f>
        <v>4110.6</v>
      </c>
      <c r="I98" s="150">
        <f t="shared" si="10"/>
        <v>12.090000000000002</v>
      </c>
      <c r="J98" s="150">
        <f t="shared" si="11"/>
        <v>0.45186821884378203</v>
      </c>
    </row>
    <row r="99" spans="1:11" s="1" customFormat="1" ht="12" customHeight="1">
      <c r="A99" s="25" t="s">
        <v>20</v>
      </c>
      <c r="B99" s="6" t="s">
        <v>44</v>
      </c>
      <c r="C99" s="6" t="s">
        <v>36</v>
      </c>
      <c r="D99" s="6" t="s">
        <v>206</v>
      </c>
      <c r="E99" s="91"/>
      <c r="F99" s="198">
        <f>F100+F101</f>
        <v>1386.9</v>
      </c>
      <c r="G99" s="213">
        <f>G100</f>
        <v>340</v>
      </c>
      <c r="H99" s="222">
        <f>H101</f>
        <v>1386.8</v>
      </c>
      <c r="I99" s="150">
        <f t="shared" si="10"/>
        <v>4.078823529411765</v>
      </c>
      <c r="J99" s="150">
        <f t="shared" si="11"/>
        <v>0.9999278967481432</v>
      </c>
      <c r="K99" s="72"/>
    </row>
    <row r="100" spans="1:11" s="1" customFormat="1" ht="0.75" customHeight="1" hidden="1">
      <c r="A100" s="11" t="s">
        <v>55</v>
      </c>
      <c r="B100" s="6" t="s">
        <v>44</v>
      </c>
      <c r="C100" s="6" t="s">
        <v>36</v>
      </c>
      <c r="D100" s="6" t="s">
        <v>206</v>
      </c>
      <c r="E100" s="89" t="s">
        <v>53</v>
      </c>
      <c r="F100" s="198">
        <v>0</v>
      </c>
      <c r="G100" s="213">
        <v>340</v>
      </c>
      <c r="H100" s="213">
        <v>476.5</v>
      </c>
      <c r="I100" s="150">
        <f t="shared" si="10"/>
        <v>1.401470588235294</v>
      </c>
      <c r="J100" s="150" t="e">
        <f t="shared" si="11"/>
        <v>#DIV/0!</v>
      </c>
      <c r="K100" s="73"/>
    </row>
    <row r="101" spans="1:11" s="1" customFormat="1" ht="17.25" customHeight="1">
      <c r="A101" s="11" t="s">
        <v>1</v>
      </c>
      <c r="B101" s="6" t="s">
        <v>44</v>
      </c>
      <c r="C101" s="6" t="s">
        <v>36</v>
      </c>
      <c r="D101" s="6" t="s">
        <v>206</v>
      </c>
      <c r="E101" s="89">
        <v>500</v>
      </c>
      <c r="F101" s="198">
        <v>1386.9</v>
      </c>
      <c r="G101" s="213"/>
      <c r="H101" s="213">
        <v>1386.8</v>
      </c>
      <c r="I101" s="150"/>
      <c r="J101" s="150">
        <f>H101/F101*100%</f>
        <v>0.9999278967481432</v>
      </c>
      <c r="K101" s="73"/>
    </row>
    <row r="102" spans="1:10" ht="37.5" customHeight="1">
      <c r="A102" s="25" t="s">
        <v>22</v>
      </c>
      <c r="B102" s="6" t="s">
        <v>44</v>
      </c>
      <c r="C102" s="6" t="s">
        <v>36</v>
      </c>
      <c r="D102" s="6" t="s">
        <v>207</v>
      </c>
      <c r="E102" s="89" t="s">
        <v>31</v>
      </c>
      <c r="F102" s="19">
        <f>F103+F104</f>
        <v>6670.1</v>
      </c>
      <c r="G102" s="19">
        <f>G103</f>
        <v>414.2</v>
      </c>
      <c r="H102" s="9">
        <f>H104</f>
        <v>1687.7</v>
      </c>
      <c r="I102" s="150">
        <f t="shared" si="10"/>
        <v>4.074601641718977</v>
      </c>
      <c r="J102" s="150">
        <f t="shared" si="11"/>
        <v>0.253024692283474</v>
      </c>
    </row>
    <row r="103" spans="1:10" ht="18" customHeight="1" hidden="1">
      <c r="A103" s="11" t="s">
        <v>55</v>
      </c>
      <c r="B103" s="6" t="s">
        <v>44</v>
      </c>
      <c r="C103" s="6" t="s">
        <v>36</v>
      </c>
      <c r="D103" s="6" t="s">
        <v>207</v>
      </c>
      <c r="E103" s="89" t="s">
        <v>53</v>
      </c>
      <c r="F103" s="19">
        <v>0</v>
      </c>
      <c r="G103" s="19">
        <v>414.2</v>
      </c>
      <c r="H103" s="9">
        <v>413.5</v>
      </c>
      <c r="I103" s="150">
        <f t="shared" si="10"/>
        <v>0.9983099951714148</v>
      </c>
      <c r="J103" s="150" t="e">
        <f t="shared" si="11"/>
        <v>#DIV/0!</v>
      </c>
    </row>
    <row r="104" spans="1:10" ht="18" customHeight="1">
      <c r="A104" s="11" t="s">
        <v>1</v>
      </c>
      <c r="B104" s="6" t="s">
        <v>44</v>
      </c>
      <c r="C104" s="6" t="s">
        <v>36</v>
      </c>
      <c r="D104" s="6" t="s">
        <v>207</v>
      </c>
      <c r="E104" s="89">
        <v>500</v>
      </c>
      <c r="F104" s="19">
        <v>6670.1</v>
      </c>
      <c r="G104" s="19"/>
      <c r="H104" s="9">
        <v>1687.7</v>
      </c>
      <c r="I104" s="150"/>
      <c r="J104" s="150">
        <f t="shared" si="11"/>
        <v>0.253024692283474</v>
      </c>
    </row>
    <row r="105" spans="1:10" ht="17.25" customHeight="1">
      <c r="A105" s="25" t="s">
        <v>13</v>
      </c>
      <c r="B105" s="6" t="s">
        <v>44</v>
      </c>
      <c r="C105" s="6" t="s">
        <v>36</v>
      </c>
      <c r="D105" s="6" t="s">
        <v>14</v>
      </c>
      <c r="E105" s="92"/>
      <c r="F105" s="19">
        <f>F106+F107</f>
        <v>315.1</v>
      </c>
      <c r="G105" s="19">
        <v>100</v>
      </c>
      <c r="H105" s="9">
        <f>H107</f>
        <v>315.1</v>
      </c>
      <c r="I105" s="150">
        <f t="shared" si="10"/>
        <v>3.1510000000000002</v>
      </c>
      <c r="J105" s="150">
        <f t="shared" si="11"/>
        <v>1</v>
      </c>
    </row>
    <row r="106" spans="1:10" ht="17.25" customHeight="1" hidden="1">
      <c r="A106" s="11" t="s">
        <v>55</v>
      </c>
      <c r="B106" s="6" t="s">
        <v>44</v>
      </c>
      <c r="C106" s="6" t="s">
        <v>36</v>
      </c>
      <c r="D106" s="6" t="s">
        <v>14</v>
      </c>
      <c r="E106" s="89" t="s">
        <v>53</v>
      </c>
      <c r="F106" s="19">
        <v>0</v>
      </c>
      <c r="G106" s="19">
        <v>100</v>
      </c>
      <c r="H106" s="9">
        <v>186.3</v>
      </c>
      <c r="I106" s="150">
        <f t="shared" si="10"/>
        <v>1.8630000000000002</v>
      </c>
      <c r="J106" s="150" t="e">
        <f t="shared" si="11"/>
        <v>#DIV/0!</v>
      </c>
    </row>
    <row r="107" spans="1:10" ht="16.5" customHeight="1">
      <c r="A107" s="11" t="s">
        <v>1</v>
      </c>
      <c r="B107" s="6" t="s">
        <v>44</v>
      </c>
      <c r="C107" s="6" t="s">
        <v>36</v>
      </c>
      <c r="D107" s="6" t="s">
        <v>14</v>
      </c>
      <c r="E107" s="89">
        <v>500</v>
      </c>
      <c r="F107" s="19">
        <v>315.1</v>
      </c>
      <c r="G107" s="19"/>
      <c r="H107" s="9">
        <v>315.1</v>
      </c>
      <c r="I107" s="150"/>
      <c r="J107" s="150">
        <f t="shared" si="11"/>
        <v>1</v>
      </c>
    </row>
    <row r="108" spans="1:10" ht="16.5" customHeight="1" hidden="1">
      <c r="A108" s="25" t="s">
        <v>245</v>
      </c>
      <c r="B108" s="6" t="s">
        <v>44</v>
      </c>
      <c r="C108" s="6" t="s">
        <v>36</v>
      </c>
      <c r="D108" s="6" t="s">
        <v>246</v>
      </c>
      <c r="E108" s="92"/>
      <c r="F108" s="19">
        <f>F109</f>
        <v>0</v>
      </c>
      <c r="G108" s="19">
        <f>G109</f>
        <v>0</v>
      </c>
      <c r="H108" s="9">
        <v>0</v>
      </c>
      <c r="I108" s="150">
        <v>0</v>
      </c>
      <c r="J108" s="150">
        <v>0</v>
      </c>
    </row>
    <row r="109" spans="1:10" ht="18.75" customHeight="1" hidden="1">
      <c r="A109" s="11" t="s">
        <v>1</v>
      </c>
      <c r="B109" s="6" t="s">
        <v>44</v>
      </c>
      <c r="C109" s="6" t="s">
        <v>36</v>
      </c>
      <c r="D109" s="6" t="s">
        <v>246</v>
      </c>
      <c r="E109" s="89">
        <v>500</v>
      </c>
      <c r="F109" s="19">
        <v>0</v>
      </c>
      <c r="G109" s="19">
        <v>0</v>
      </c>
      <c r="H109" s="9">
        <v>0</v>
      </c>
      <c r="I109" s="150">
        <v>0</v>
      </c>
      <c r="J109" s="150">
        <v>0</v>
      </c>
    </row>
    <row r="110" spans="1:10" ht="25.5">
      <c r="A110" s="25" t="s">
        <v>24</v>
      </c>
      <c r="B110" s="6" t="s">
        <v>44</v>
      </c>
      <c r="C110" s="6" t="s">
        <v>36</v>
      </c>
      <c r="D110" s="6" t="s">
        <v>208</v>
      </c>
      <c r="E110" s="89" t="s">
        <v>31</v>
      </c>
      <c r="F110" s="19">
        <f>F111+F112</f>
        <v>724.8</v>
      </c>
      <c r="G110" s="19">
        <f>G111+G112</f>
        <v>280.4</v>
      </c>
      <c r="H110" s="9">
        <f>H112</f>
        <v>721</v>
      </c>
      <c r="I110" s="150">
        <f t="shared" si="10"/>
        <v>2.5713266761768905</v>
      </c>
      <c r="J110" s="150">
        <f t="shared" si="11"/>
        <v>0.9947571743929361</v>
      </c>
    </row>
    <row r="111" spans="1:10" ht="17.25" customHeight="1" hidden="1">
      <c r="A111" s="11" t="s">
        <v>55</v>
      </c>
      <c r="B111" s="6" t="s">
        <v>44</v>
      </c>
      <c r="C111" s="6" t="s">
        <v>36</v>
      </c>
      <c r="D111" s="6" t="s">
        <v>208</v>
      </c>
      <c r="E111" s="89" t="s">
        <v>53</v>
      </c>
      <c r="F111" s="19">
        <v>0</v>
      </c>
      <c r="G111" s="19">
        <v>280.4</v>
      </c>
      <c r="H111" s="9">
        <v>355</v>
      </c>
      <c r="I111" s="150">
        <f t="shared" si="10"/>
        <v>1.2660485021398005</v>
      </c>
      <c r="J111" s="150" t="e">
        <f t="shared" si="11"/>
        <v>#DIV/0!</v>
      </c>
    </row>
    <row r="112" spans="1:10" ht="18" customHeight="1">
      <c r="A112" s="11" t="s">
        <v>1</v>
      </c>
      <c r="B112" s="6" t="s">
        <v>44</v>
      </c>
      <c r="C112" s="6" t="s">
        <v>36</v>
      </c>
      <c r="D112" s="6" t="s">
        <v>208</v>
      </c>
      <c r="E112" s="89">
        <v>500</v>
      </c>
      <c r="F112" s="19">
        <v>724.8</v>
      </c>
      <c r="G112" s="19">
        <v>0</v>
      </c>
      <c r="H112" s="9">
        <v>721</v>
      </c>
      <c r="I112" s="150">
        <v>0</v>
      </c>
      <c r="J112" s="150">
        <f t="shared" si="11"/>
        <v>0.9947571743929361</v>
      </c>
    </row>
    <row r="113" spans="1:10" ht="18" customHeight="1">
      <c r="A113" s="10" t="s">
        <v>278</v>
      </c>
      <c r="B113" s="5" t="s">
        <v>44</v>
      </c>
      <c r="C113" s="15" t="s">
        <v>44</v>
      </c>
      <c r="D113" s="294"/>
      <c r="E113" s="88"/>
      <c r="F113" s="18">
        <f>F114</f>
        <v>241.7</v>
      </c>
      <c r="G113" s="18"/>
      <c r="H113" s="158">
        <f>H114</f>
        <v>239.6</v>
      </c>
      <c r="I113" s="152"/>
      <c r="J113" s="152">
        <f t="shared" si="11"/>
        <v>0.9913115432354158</v>
      </c>
    </row>
    <row r="114" spans="1:10" ht="18" customHeight="1">
      <c r="A114" s="11" t="s">
        <v>62</v>
      </c>
      <c r="B114" s="6" t="s">
        <v>44</v>
      </c>
      <c r="C114" s="13" t="s">
        <v>44</v>
      </c>
      <c r="D114" s="13" t="s">
        <v>279</v>
      </c>
      <c r="E114" s="90" t="s">
        <v>61</v>
      </c>
      <c r="F114" s="19">
        <v>241.7</v>
      </c>
      <c r="G114" s="19"/>
      <c r="H114" s="9">
        <v>239.6</v>
      </c>
      <c r="I114" s="150"/>
      <c r="J114" s="150">
        <f t="shared" si="11"/>
        <v>0.9913115432354158</v>
      </c>
    </row>
    <row r="115" spans="1:10" ht="18.75" customHeight="1">
      <c r="A115" s="8" t="s">
        <v>15</v>
      </c>
      <c r="B115" s="15" t="s">
        <v>48</v>
      </c>
      <c r="C115" s="15"/>
      <c r="D115" s="5"/>
      <c r="E115" s="88"/>
      <c r="F115" s="239">
        <f>F116+F120</f>
        <v>108.4</v>
      </c>
      <c r="G115" s="18">
        <f>G116+G120</f>
        <v>12.1</v>
      </c>
      <c r="H115" s="248">
        <f>H116+H120</f>
        <v>108.4</v>
      </c>
      <c r="I115" s="152">
        <f t="shared" si="10"/>
        <v>8.958677685950414</v>
      </c>
      <c r="J115" s="152">
        <f t="shared" si="11"/>
        <v>1</v>
      </c>
    </row>
    <row r="116" spans="1:10" ht="25.5">
      <c r="A116" s="199" t="s">
        <v>177</v>
      </c>
      <c r="B116" s="15" t="s">
        <v>48</v>
      </c>
      <c r="C116" s="15" t="s">
        <v>44</v>
      </c>
      <c r="D116" s="5"/>
      <c r="E116" s="88"/>
      <c r="F116" s="18">
        <f>F118</f>
        <v>28.6</v>
      </c>
      <c r="G116" s="18">
        <f aca="true" t="shared" si="12" ref="G116:H118">G117</f>
        <v>12.1</v>
      </c>
      <c r="H116" s="158">
        <f t="shared" si="12"/>
        <v>28.6</v>
      </c>
      <c r="I116" s="152">
        <f t="shared" si="10"/>
        <v>2.3636363636363638</v>
      </c>
      <c r="J116" s="152">
        <f t="shared" si="11"/>
        <v>1</v>
      </c>
    </row>
    <row r="117" spans="1:10" ht="15" customHeight="1">
      <c r="A117" s="17" t="s">
        <v>176</v>
      </c>
      <c r="B117" s="31" t="s">
        <v>16</v>
      </c>
      <c r="C117" s="31" t="s">
        <v>44</v>
      </c>
      <c r="D117" s="32" t="s">
        <v>174</v>
      </c>
      <c r="E117" s="88"/>
      <c r="F117" s="19">
        <f>F118</f>
        <v>28.6</v>
      </c>
      <c r="G117" s="19">
        <f t="shared" si="12"/>
        <v>12.1</v>
      </c>
      <c r="H117" s="9">
        <f t="shared" si="12"/>
        <v>28.6</v>
      </c>
      <c r="I117" s="150">
        <f t="shared" si="10"/>
        <v>2.3636363636363638</v>
      </c>
      <c r="J117" s="150">
        <f t="shared" si="11"/>
        <v>1</v>
      </c>
    </row>
    <row r="118" spans="1:10" ht="17.25" customHeight="1">
      <c r="A118" s="124" t="s">
        <v>175</v>
      </c>
      <c r="B118" s="31" t="s">
        <v>16</v>
      </c>
      <c r="C118" s="31" t="s">
        <v>44</v>
      </c>
      <c r="D118" s="32" t="s">
        <v>173</v>
      </c>
      <c r="E118" s="93"/>
      <c r="F118" s="19">
        <f>F119</f>
        <v>28.6</v>
      </c>
      <c r="G118" s="19">
        <f t="shared" si="12"/>
        <v>12.1</v>
      </c>
      <c r="H118" s="9">
        <f t="shared" si="12"/>
        <v>28.6</v>
      </c>
      <c r="I118" s="150">
        <f t="shared" si="10"/>
        <v>2.3636363636363638</v>
      </c>
      <c r="J118" s="150">
        <f t="shared" si="11"/>
        <v>1</v>
      </c>
    </row>
    <row r="119" spans="1:10" ht="12.75">
      <c r="A119" s="11" t="s">
        <v>1</v>
      </c>
      <c r="B119" s="31" t="s">
        <v>16</v>
      </c>
      <c r="C119" s="31" t="s">
        <v>44</v>
      </c>
      <c r="D119" s="32" t="s">
        <v>173</v>
      </c>
      <c r="E119" s="93">
        <v>500</v>
      </c>
      <c r="F119" s="19">
        <v>28.6</v>
      </c>
      <c r="G119" s="19">
        <v>12.1</v>
      </c>
      <c r="H119" s="9">
        <v>28.6</v>
      </c>
      <c r="I119" s="150">
        <f t="shared" si="10"/>
        <v>2.3636363636363638</v>
      </c>
      <c r="J119" s="150">
        <f t="shared" si="11"/>
        <v>1</v>
      </c>
    </row>
    <row r="120" spans="1:10" ht="12.75">
      <c r="A120" s="10" t="s">
        <v>154</v>
      </c>
      <c r="B120" s="36" t="s">
        <v>48</v>
      </c>
      <c r="C120" s="36" t="s">
        <v>48</v>
      </c>
      <c r="D120" s="35"/>
      <c r="E120" s="94"/>
      <c r="F120" s="100">
        <f aca="true" t="shared" si="13" ref="F120:H122">F121</f>
        <v>79.8</v>
      </c>
      <c r="G120" s="100">
        <f>G121</f>
        <v>0</v>
      </c>
      <c r="H120" s="158">
        <f t="shared" si="13"/>
        <v>79.8</v>
      </c>
      <c r="I120" s="152">
        <v>0</v>
      </c>
      <c r="J120" s="152">
        <f t="shared" si="11"/>
        <v>1</v>
      </c>
    </row>
    <row r="121" spans="1:10" ht="17.25" customHeight="1">
      <c r="A121" s="122" t="s">
        <v>136</v>
      </c>
      <c r="B121" s="31" t="s">
        <v>48</v>
      </c>
      <c r="C121" s="31" t="s">
        <v>48</v>
      </c>
      <c r="D121" s="32" t="s">
        <v>137</v>
      </c>
      <c r="E121" s="93"/>
      <c r="F121" s="22">
        <f t="shared" si="13"/>
        <v>79.8</v>
      </c>
      <c r="G121" s="22">
        <f>G122</f>
        <v>0</v>
      </c>
      <c r="H121" s="9">
        <f t="shared" si="13"/>
        <v>79.8</v>
      </c>
      <c r="I121" s="150">
        <v>0</v>
      </c>
      <c r="J121" s="150">
        <f t="shared" si="11"/>
        <v>1</v>
      </c>
    </row>
    <row r="122" spans="1:10" ht="38.25">
      <c r="A122" s="61" t="s">
        <v>187</v>
      </c>
      <c r="B122" s="31" t="s">
        <v>48</v>
      </c>
      <c r="C122" s="31" t="s">
        <v>48</v>
      </c>
      <c r="D122" s="32" t="s">
        <v>186</v>
      </c>
      <c r="E122" s="93"/>
      <c r="F122" s="19">
        <f t="shared" si="13"/>
        <v>79.8</v>
      </c>
      <c r="G122" s="19">
        <f>G123</f>
        <v>0</v>
      </c>
      <c r="H122" s="9">
        <f t="shared" si="13"/>
        <v>79.8</v>
      </c>
      <c r="I122" s="150">
        <v>0</v>
      </c>
      <c r="J122" s="150">
        <f t="shared" si="11"/>
        <v>1</v>
      </c>
    </row>
    <row r="123" spans="1:10" ht="21" customHeight="1">
      <c r="A123" s="11" t="s">
        <v>1</v>
      </c>
      <c r="B123" s="31" t="s">
        <v>48</v>
      </c>
      <c r="C123" s="31" t="s">
        <v>48</v>
      </c>
      <c r="D123" s="32" t="s">
        <v>186</v>
      </c>
      <c r="E123" s="93">
        <v>500</v>
      </c>
      <c r="F123" s="19">
        <v>79.8</v>
      </c>
      <c r="G123" s="19">
        <v>0</v>
      </c>
      <c r="H123" s="9">
        <v>79.8</v>
      </c>
      <c r="I123" s="150">
        <v>0</v>
      </c>
      <c r="J123" s="150">
        <f t="shared" si="11"/>
        <v>1</v>
      </c>
    </row>
    <row r="124" spans="1:10" ht="14.25">
      <c r="A124" s="34" t="s">
        <v>299</v>
      </c>
      <c r="B124" s="36" t="s">
        <v>49</v>
      </c>
      <c r="C124" s="36"/>
      <c r="D124" s="35"/>
      <c r="E124" s="94"/>
      <c r="F124" s="239">
        <f>F125</f>
        <v>3232.6</v>
      </c>
      <c r="G124" s="239">
        <f>G125</f>
        <v>818</v>
      </c>
      <c r="H124" s="248">
        <f>H125</f>
        <v>3093.2</v>
      </c>
      <c r="I124" s="152">
        <f t="shared" si="10"/>
        <v>3.781418092909535</v>
      </c>
      <c r="J124" s="152">
        <f t="shared" si="11"/>
        <v>0.9568768174225082</v>
      </c>
    </row>
    <row r="125" spans="1:10" ht="12.75">
      <c r="A125" s="14" t="s">
        <v>50</v>
      </c>
      <c r="B125" s="5" t="s">
        <v>49</v>
      </c>
      <c r="C125" s="5" t="s">
        <v>35</v>
      </c>
      <c r="D125" s="5" t="s">
        <v>33</v>
      </c>
      <c r="E125" s="88" t="s">
        <v>31</v>
      </c>
      <c r="F125" s="18">
        <f>F126+F132+F133+F143+F144</f>
        <v>3232.6</v>
      </c>
      <c r="G125" s="18">
        <f>G126+G131+G135+G142</f>
        <v>818</v>
      </c>
      <c r="H125" s="138">
        <f>H126+H132+H133+H142+H144</f>
        <v>3093.2</v>
      </c>
      <c r="I125" s="152">
        <f t="shared" si="10"/>
        <v>3.781418092909535</v>
      </c>
      <c r="J125" s="152">
        <f t="shared" si="11"/>
        <v>0.9568768174225082</v>
      </c>
    </row>
    <row r="126" spans="1:10" ht="25.5">
      <c r="A126" s="10" t="s">
        <v>54</v>
      </c>
      <c r="B126" s="5" t="s">
        <v>49</v>
      </c>
      <c r="C126" s="5" t="s">
        <v>35</v>
      </c>
      <c r="D126" s="10">
        <v>4400000</v>
      </c>
      <c r="E126" s="88"/>
      <c r="F126" s="18">
        <f aca="true" t="shared" si="14" ref="F126:H127">F127</f>
        <v>2433.4</v>
      </c>
      <c r="G126" s="18">
        <f t="shared" si="14"/>
        <v>637.5</v>
      </c>
      <c r="H126" s="158">
        <f t="shared" si="14"/>
        <v>2349</v>
      </c>
      <c r="I126" s="152">
        <f t="shared" si="10"/>
        <v>3.684705882352941</v>
      </c>
      <c r="J126" s="152">
        <f t="shared" si="11"/>
        <v>0.9653160187392126</v>
      </c>
    </row>
    <row r="127" spans="1:10" ht="18.75" customHeight="1">
      <c r="A127" s="11" t="s">
        <v>60</v>
      </c>
      <c r="B127" s="6" t="s">
        <v>49</v>
      </c>
      <c r="C127" s="6" t="s">
        <v>35</v>
      </c>
      <c r="D127" s="6" t="s">
        <v>59</v>
      </c>
      <c r="E127" s="89"/>
      <c r="F127" s="19">
        <f t="shared" si="14"/>
        <v>2433.4</v>
      </c>
      <c r="G127" s="19">
        <f t="shared" si="14"/>
        <v>637.5</v>
      </c>
      <c r="H127" s="9">
        <f t="shared" si="14"/>
        <v>2349</v>
      </c>
      <c r="I127" s="150">
        <f t="shared" si="10"/>
        <v>3.684705882352941</v>
      </c>
      <c r="J127" s="150">
        <f t="shared" si="11"/>
        <v>0.9653160187392126</v>
      </c>
    </row>
    <row r="128" spans="1:10" ht="17.25" customHeight="1">
      <c r="A128" s="11" t="s">
        <v>62</v>
      </c>
      <c r="B128" s="6" t="s">
        <v>49</v>
      </c>
      <c r="C128" s="6" t="s">
        <v>35</v>
      </c>
      <c r="D128" s="6" t="s">
        <v>59</v>
      </c>
      <c r="E128" s="90" t="s">
        <v>61</v>
      </c>
      <c r="F128" s="19">
        <v>2433.4</v>
      </c>
      <c r="G128" s="19">
        <v>637.5</v>
      </c>
      <c r="H128" s="9">
        <v>2349</v>
      </c>
      <c r="I128" s="150">
        <f t="shared" si="10"/>
        <v>3.684705882352941</v>
      </c>
      <c r="J128" s="150">
        <f t="shared" si="11"/>
        <v>0.9653160187392126</v>
      </c>
    </row>
    <row r="129" spans="1:10" ht="12.75">
      <c r="A129" s="25" t="s">
        <v>111</v>
      </c>
      <c r="B129" s="26"/>
      <c r="C129" s="26"/>
      <c r="D129" s="26"/>
      <c r="E129" s="95"/>
      <c r="F129" s="39"/>
      <c r="G129" s="39"/>
      <c r="H129" s="9"/>
      <c r="I129" s="152"/>
      <c r="J129" s="150"/>
    </row>
    <row r="130" spans="1:10" ht="26.25" customHeight="1">
      <c r="A130" s="2" t="s">
        <v>64</v>
      </c>
      <c r="B130" s="26" t="s">
        <v>49</v>
      </c>
      <c r="C130" s="26" t="s">
        <v>35</v>
      </c>
      <c r="D130" s="200">
        <v>4409900</v>
      </c>
      <c r="E130" s="95" t="s">
        <v>61</v>
      </c>
      <c r="F130" s="38">
        <v>29.2</v>
      </c>
      <c r="G130" s="38">
        <v>7.9</v>
      </c>
      <c r="H130" s="9">
        <v>20.9</v>
      </c>
      <c r="I130" s="150">
        <f t="shared" si="10"/>
        <v>2.6455696202531644</v>
      </c>
      <c r="J130" s="150">
        <f t="shared" si="11"/>
        <v>0.7157534246575342</v>
      </c>
    </row>
    <row r="131" spans="1:10" ht="15" customHeight="1">
      <c r="A131" s="209" t="s">
        <v>136</v>
      </c>
      <c r="B131" s="6" t="s">
        <v>49</v>
      </c>
      <c r="C131" s="6" t="s">
        <v>35</v>
      </c>
      <c r="D131" s="214">
        <v>7950403</v>
      </c>
      <c r="E131" s="13"/>
      <c r="F131" s="22">
        <v>15</v>
      </c>
      <c r="G131" s="22">
        <f>G132</f>
        <v>15</v>
      </c>
      <c r="H131" s="9">
        <v>15</v>
      </c>
      <c r="I131" s="150">
        <f t="shared" si="10"/>
        <v>1</v>
      </c>
      <c r="J131" s="150">
        <f t="shared" si="11"/>
        <v>1</v>
      </c>
    </row>
    <row r="132" spans="1:10" ht="39" customHeight="1">
      <c r="A132" s="11" t="s">
        <v>242</v>
      </c>
      <c r="B132" s="6" t="s">
        <v>49</v>
      </c>
      <c r="C132" s="6" t="s">
        <v>35</v>
      </c>
      <c r="D132" s="214">
        <v>7950403</v>
      </c>
      <c r="E132" s="13" t="s">
        <v>58</v>
      </c>
      <c r="F132" s="22">
        <v>15</v>
      </c>
      <c r="G132" s="22">
        <v>15</v>
      </c>
      <c r="H132" s="9">
        <v>15</v>
      </c>
      <c r="I132" s="150">
        <f t="shared" si="10"/>
        <v>1</v>
      </c>
      <c r="J132" s="150">
        <f t="shared" si="11"/>
        <v>1</v>
      </c>
    </row>
    <row r="133" spans="1:10" ht="18.75" customHeight="1">
      <c r="A133" s="14" t="s">
        <v>112</v>
      </c>
      <c r="B133" s="35" t="s">
        <v>49</v>
      </c>
      <c r="C133" s="35" t="s">
        <v>35</v>
      </c>
      <c r="D133" s="201" t="s">
        <v>113</v>
      </c>
      <c r="E133" s="99"/>
      <c r="F133" s="100">
        <f aca="true" t="shared" si="15" ref="F133:H134">F134</f>
        <v>757.1</v>
      </c>
      <c r="G133" s="100">
        <f t="shared" si="15"/>
        <v>160.5</v>
      </c>
      <c r="H133" s="158">
        <f>H134</f>
        <v>702.1</v>
      </c>
      <c r="I133" s="152">
        <f t="shared" si="10"/>
        <v>4.374454828660436</v>
      </c>
      <c r="J133" s="152">
        <f t="shared" si="11"/>
        <v>0.9273543785497292</v>
      </c>
    </row>
    <row r="134" spans="1:10" ht="12.75">
      <c r="A134" s="11" t="s">
        <v>60</v>
      </c>
      <c r="B134" s="32" t="s">
        <v>49</v>
      </c>
      <c r="C134" s="32" t="s">
        <v>35</v>
      </c>
      <c r="D134" s="32" t="s">
        <v>114</v>
      </c>
      <c r="E134" s="98"/>
      <c r="F134" s="22">
        <f t="shared" si="15"/>
        <v>757.1</v>
      </c>
      <c r="G134" s="22">
        <f t="shared" si="15"/>
        <v>160.5</v>
      </c>
      <c r="H134" s="9">
        <f t="shared" si="15"/>
        <v>702.1</v>
      </c>
      <c r="I134" s="150">
        <f t="shared" si="10"/>
        <v>4.374454828660436</v>
      </c>
      <c r="J134" s="150">
        <f t="shared" si="11"/>
        <v>0.9273543785497292</v>
      </c>
    </row>
    <row r="135" spans="1:10" ht="19.5" customHeight="1">
      <c r="A135" s="11" t="s">
        <v>62</v>
      </c>
      <c r="B135" s="6" t="s">
        <v>49</v>
      </c>
      <c r="C135" s="6" t="s">
        <v>35</v>
      </c>
      <c r="D135" s="32" t="s">
        <v>114</v>
      </c>
      <c r="E135" s="13" t="s">
        <v>61</v>
      </c>
      <c r="F135" s="22">
        <v>757.1</v>
      </c>
      <c r="G135" s="22">
        <v>160.5</v>
      </c>
      <c r="H135" s="9">
        <v>702.1</v>
      </c>
      <c r="I135" s="150">
        <f t="shared" si="10"/>
        <v>4.374454828660436</v>
      </c>
      <c r="J135" s="150">
        <f t="shared" si="11"/>
        <v>0.9273543785497292</v>
      </c>
    </row>
    <row r="136" spans="1:10" ht="12.75">
      <c r="A136" s="25" t="s">
        <v>111</v>
      </c>
      <c r="B136" s="26"/>
      <c r="C136" s="26"/>
      <c r="D136" s="42"/>
      <c r="E136" s="43"/>
      <c r="F136" s="38"/>
      <c r="G136" s="38"/>
      <c r="H136" s="9"/>
      <c r="I136" s="150"/>
      <c r="J136" s="150"/>
    </row>
    <row r="137" spans="1:10" ht="27" customHeight="1">
      <c r="A137" s="2" t="s">
        <v>64</v>
      </c>
      <c r="B137" s="26" t="s">
        <v>49</v>
      </c>
      <c r="C137" s="26" t="s">
        <v>35</v>
      </c>
      <c r="D137" s="42" t="s">
        <v>114</v>
      </c>
      <c r="E137" s="43" t="s">
        <v>61</v>
      </c>
      <c r="F137" s="202">
        <v>8</v>
      </c>
      <c r="G137" s="202">
        <v>2</v>
      </c>
      <c r="H137" s="153">
        <v>6.4</v>
      </c>
      <c r="I137" s="154">
        <f t="shared" si="10"/>
        <v>3.2</v>
      </c>
      <c r="J137" s="154">
        <f t="shared" si="11"/>
        <v>0.8</v>
      </c>
    </row>
    <row r="138" spans="1:10" ht="39" customHeight="1" hidden="1">
      <c r="A138" s="2" t="s">
        <v>280</v>
      </c>
      <c r="B138" s="26" t="s">
        <v>49</v>
      </c>
      <c r="C138" s="26" t="s">
        <v>35</v>
      </c>
      <c r="D138" s="42" t="s">
        <v>114</v>
      </c>
      <c r="E138" s="43" t="s">
        <v>61</v>
      </c>
      <c r="F138" s="202">
        <v>0</v>
      </c>
      <c r="G138" s="202"/>
      <c r="H138" s="153">
        <v>0</v>
      </c>
      <c r="I138" s="154"/>
      <c r="J138" s="154" t="e">
        <f t="shared" si="11"/>
        <v>#DIV/0!</v>
      </c>
    </row>
    <row r="139" spans="1:10" ht="18.75" customHeight="1">
      <c r="A139" s="97" t="s">
        <v>123</v>
      </c>
      <c r="B139" s="26" t="s">
        <v>49</v>
      </c>
      <c r="C139" s="26" t="s">
        <v>35</v>
      </c>
      <c r="D139" s="42" t="s">
        <v>114</v>
      </c>
      <c r="E139" s="43" t="s">
        <v>61</v>
      </c>
      <c r="F139" s="202">
        <v>17.5</v>
      </c>
      <c r="G139" s="202">
        <v>67.1</v>
      </c>
      <c r="H139" s="153">
        <v>17.4</v>
      </c>
      <c r="I139" s="154">
        <f t="shared" si="10"/>
        <v>0.2593144560357675</v>
      </c>
      <c r="J139" s="154">
        <f t="shared" si="11"/>
        <v>0.9942857142857142</v>
      </c>
    </row>
    <row r="140" spans="1:10" ht="25.5" hidden="1">
      <c r="A140" s="97" t="s">
        <v>194</v>
      </c>
      <c r="B140" s="26" t="s">
        <v>49</v>
      </c>
      <c r="C140" s="26" t="s">
        <v>35</v>
      </c>
      <c r="D140" s="42" t="s">
        <v>193</v>
      </c>
      <c r="E140" s="43" t="s">
        <v>63</v>
      </c>
      <c r="F140" s="216">
        <v>0</v>
      </c>
      <c r="G140" s="217"/>
      <c r="H140" s="153">
        <v>0</v>
      </c>
      <c r="I140" s="154" t="e">
        <f t="shared" si="10"/>
        <v>#DIV/0!</v>
      </c>
      <c r="J140" s="154" t="e">
        <f t="shared" si="11"/>
        <v>#DIV/0!</v>
      </c>
    </row>
    <row r="141" spans="1:10" ht="38.25">
      <c r="A141" s="297" t="s">
        <v>280</v>
      </c>
      <c r="B141" s="26" t="s">
        <v>49</v>
      </c>
      <c r="C141" s="26" t="s">
        <v>35</v>
      </c>
      <c r="D141" s="42" t="s">
        <v>114</v>
      </c>
      <c r="E141" s="43" t="s">
        <v>61</v>
      </c>
      <c r="F141" s="216">
        <v>263.6</v>
      </c>
      <c r="G141" s="217"/>
      <c r="H141" s="153">
        <v>212.3</v>
      </c>
      <c r="I141" s="154"/>
      <c r="J141" s="154">
        <f t="shared" si="11"/>
        <v>0.8053869499241274</v>
      </c>
    </row>
    <row r="142" spans="1:10" ht="12.75">
      <c r="A142" s="209" t="s">
        <v>136</v>
      </c>
      <c r="B142" s="6" t="s">
        <v>49</v>
      </c>
      <c r="C142" s="6" t="s">
        <v>35</v>
      </c>
      <c r="D142" s="32">
        <v>7950403</v>
      </c>
      <c r="E142" s="95"/>
      <c r="F142" s="218">
        <v>5</v>
      </c>
      <c r="G142" s="219">
        <v>5</v>
      </c>
      <c r="H142" s="237">
        <f>H143</f>
        <v>5</v>
      </c>
      <c r="I142" s="154">
        <f t="shared" si="10"/>
        <v>1</v>
      </c>
      <c r="J142" s="154">
        <f t="shared" si="11"/>
        <v>1</v>
      </c>
    </row>
    <row r="143" spans="1:10" ht="40.5" customHeight="1">
      <c r="A143" s="11" t="s">
        <v>242</v>
      </c>
      <c r="B143" s="205" t="s">
        <v>49</v>
      </c>
      <c r="C143" s="205" t="s">
        <v>35</v>
      </c>
      <c r="D143" s="208">
        <v>7950403</v>
      </c>
      <c r="E143" s="215" t="s">
        <v>58</v>
      </c>
      <c r="F143" s="211">
        <v>5</v>
      </c>
      <c r="G143" s="211">
        <v>5</v>
      </c>
      <c r="H143" s="237">
        <v>5</v>
      </c>
      <c r="I143" s="154">
        <f t="shared" si="10"/>
        <v>1</v>
      </c>
      <c r="J143" s="154">
        <f t="shared" si="11"/>
        <v>1</v>
      </c>
    </row>
    <row r="144" spans="1:10" ht="25.5" customHeight="1">
      <c r="A144" s="11" t="s">
        <v>281</v>
      </c>
      <c r="B144" s="205" t="s">
        <v>49</v>
      </c>
      <c r="C144" s="205" t="s">
        <v>35</v>
      </c>
      <c r="D144" s="208">
        <v>4400200</v>
      </c>
      <c r="E144" s="215" t="s">
        <v>63</v>
      </c>
      <c r="F144" s="211">
        <v>22.1</v>
      </c>
      <c r="G144" s="211"/>
      <c r="H144" s="237">
        <v>22.1</v>
      </c>
      <c r="I144" s="154"/>
      <c r="J144" s="154">
        <v>0</v>
      </c>
    </row>
    <row r="145" spans="1:10" ht="13.5">
      <c r="A145" s="14" t="s">
        <v>247</v>
      </c>
      <c r="B145" s="206" t="s">
        <v>125</v>
      </c>
      <c r="C145" s="206"/>
      <c r="D145" s="203"/>
      <c r="E145" s="204"/>
      <c r="F145" s="293">
        <v>153</v>
      </c>
      <c r="G145" s="239">
        <f aca="true" t="shared" si="16" ref="G145:H147">G146</f>
        <v>38.2</v>
      </c>
      <c r="H145" s="290">
        <f t="shared" si="16"/>
        <v>153</v>
      </c>
      <c r="I145" s="156">
        <f t="shared" si="10"/>
        <v>4.00523560209424</v>
      </c>
      <c r="J145" s="156">
        <f t="shared" si="11"/>
        <v>1</v>
      </c>
    </row>
    <row r="146" spans="1:10" ht="13.5">
      <c r="A146" s="10" t="s">
        <v>248</v>
      </c>
      <c r="B146" s="206" t="s">
        <v>125</v>
      </c>
      <c r="C146" s="206" t="s">
        <v>35</v>
      </c>
      <c r="D146" s="203"/>
      <c r="E146" s="204"/>
      <c r="F146" s="210">
        <v>153</v>
      </c>
      <c r="G146" s="224">
        <f t="shared" si="16"/>
        <v>38.2</v>
      </c>
      <c r="H146" s="225">
        <f t="shared" si="16"/>
        <v>153</v>
      </c>
      <c r="I146" s="156">
        <f t="shared" si="10"/>
        <v>4.00523560209424</v>
      </c>
      <c r="J146" s="156">
        <f t="shared" si="11"/>
        <v>1</v>
      </c>
    </row>
    <row r="147" spans="1:10" ht="38.25">
      <c r="A147" s="11" t="s">
        <v>234</v>
      </c>
      <c r="B147" s="207" t="s">
        <v>125</v>
      </c>
      <c r="C147" s="207" t="s">
        <v>35</v>
      </c>
      <c r="D147" s="208" t="s">
        <v>163</v>
      </c>
      <c r="E147" s="204"/>
      <c r="F147" s="211">
        <v>153</v>
      </c>
      <c r="G147" s="202">
        <f t="shared" si="16"/>
        <v>38.2</v>
      </c>
      <c r="H147" s="153">
        <f t="shared" si="16"/>
        <v>153</v>
      </c>
      <c r="I147" s="154">
        <f aca="true" t="shared" si="17" ref="I147:I161">H147/G147*100%</f>
        <v>4.00523560209424</v>
      </c>
      <c r="J147" s="154">
        <f aca="true" t="shared" si="18" ref="J147:J161">H147/F147*100%</f>
        <v>1</v>
      </c>
    </row>
    <row r="148" spans="1:10" ht="63.75">
      <c r="A148" s="11" t="s">
        <v>161</v>
      </c>
      <c r="B148" s="207" t="s">
        <v>125</v>
      </c>
      <c r="C148" s="207" t="s">
        <v>35</v>
      </c>
      <c r="D148" s="208" t="s">
        <v>164</v>
      </c>
      <c r="E148" s="215" t="s">
        <v>237</v>
      </c>
      <c r="F148" s="211">
        <v>153</v>
      </c>
      <c r="G148" s="202">
        <v>38.2</v>
      </c>
      <c r="H148" s="153">
        <v>153</v>
      </c>
      <c r="I148" s="154">
        <f t="shared" si="17"/>
        <v>4.00523560209424</v>
      </c>
      <c r="J148" s="154">
        <f t="shared" si="18"/>
        <v>1</v>
      </c>
    </row>
    <row r="149" spans="1:10" ht="14.25">
      <c r="A149" s="8" t="s">
        <v>249</v>
      </c>
      <c r="B149" s="15" t="s">
        <v>252</v>
      </c>
      <c r="C149" s="31"/>
      <c r="D149" s="31"/>
      <c r="E149" s="93"/>
      <c r="F149" s="239">
        <f>F150+F158+F156</f>
        <v>2874.4</v>
      </c>
      <c r="G149" s="100">
        <f>G150+G158</f>
        <v>599.6</v>
      </c>
      <c r="H149" s="289">
        <f>H150+H156+H158</f>
        <v>2710.7</v>
      </c>
      <c r="I149" s="152">
        <f t="shared" si="17"/>
        <v>4.520847231487658</v>
      </c>
      <c r="J149" s="152">
        <f t="shared" si="18"/>
        <v>0.9430489841358195</v>
      </c>
    </row>
    <row r="150" spans="1:10" ht="12.75">
      <c r="A150" s="10" t="s">
        <v>147</v>
      </c>
      <c r="B150" s="15" t="s">
        <v>252</v>
      </c>
      <c r="C150" s="15" t="s">
        <v>35</v>
      </c>
      <c r="D150" s="15" t="s">
        <v>33</v>
      </c>
      <c r="E150" s="5" t="s">
        <v>31</v>
      </c>
      <c r="F150" s="100">
        <f>F151</f>
        <v>1952.7</v>
      </c>
      <c r="G150" s="100">
        <f>G151+G157</f>
        <v>423.2</v>
      </c>
      <c r="H150" s="158">
        <f aca="true" t="shared" si="19" ref="F150:H152">H151</f>
        <v>1851.8</v>
      </c>
      <c r="I150" s="152">
        <f t="shared" si="17"/>
        <v>4.375708884688091</v>
      </c>
      <c r="J150" s="152">
        <f t="shared" si="18"/>
        <v>0.948327956163261</v>
      </c>
    </row>
    <row r="151" spans="1:10" ht="12.75">
      <c r="A151" s="11" t="s">
        <v>148</v>
      </c>
      <c r="B151" s="13" t="s">
        <v>252</v>
      </c>
      <c r="C151" s="13" t="s">
        <v>35</v>
      </c>
      <c r="D151" s="13" t="s">
        <v>149</v>
      </c>
      <c r="E151" s="6"/>
      <c r="F151" s="22">
        <f t="shared" si="19"/>
        <v>1952.7</v>
      </c>
      <c r="G151" s="22">
        <f>G152</f>
        <v>421.2</v>
      </c>
      <c r="H151" s="9">
        <f t="shared" si="19"/>
        <v>1851.8</v>
      </c>
      <c r="I151" s="150">
        <f t="shared" si="17"/>
        <v>4.396486229819563</v>
      </c>
      <c r="J151" s="150">
        <f t="shared" si="18"/>
        <v>0.948327956163261</v>
      </c>
    </row>
    <row r="152" spans="1:10" ht="12.75">
      <c r="A152" s="11" t="s">
        <v>60</v>
      </c>
      <c r="B152" s="13" t="s">
        <v>252</v>
      </c>
      <c r="C152" s="13" t="s">
        <v>35</v>
      </c>
      <c r="D152" s="13" t="s">
        <v>150</v>
      </c>
      <c r="E152" s="6"/>
      <c r="F152" s="22">
        <f t="shared" si="19"/>
        <v>1952.7</v>
      </c>
      <c r="G152" s="22">
        <f>G153</f>
        <v>421.2</v>
      </c>
      <c r="H152" s="9">
        <f>H153</f>
        <v>1851.8</v>
      </c>
      <c r="I152" s="150">
        <f t="shared" si="17"/>
        <v>4.396486229819563</v>
      </c>
      <c r="J152" s="150">
        <f t="shared" si="18"/>
        <v>0.948327956163261</v>
      </c>
    </row>
    <row r="153" spans="1:10" ht="16.5" customHeight="1">
      <c r="A153" s="25" t="s">
        <v>62</v>
      </c>
      <c r="B153" s="13" t="s">
        <v>252</v>
      </c>
      <c r="C153" s="13" t="s">
        <v>35</v>
      </c>
      <c r="D153" s="41" t="s">
        <v>150</v>
      </c>
      <c r="E153" s="43" t="s">
        <v>61</v>
      </c>
      <c r="F153" s="22">
        <v>1952.7</v>
      </c>
      <c r="G153" s="22">
        <v>421.2</v>
      </c>
      <c r="H153" s="9">
        <v>1851.8</v>
      </c>
      <c r="I153" s="150">
        <f t="shared" si="17"/>
        <v>4.396486229819563</v>
      </c>
      <c r="J153" s="150">
        <f t="shared" si="18"/>
        <v>0.948327956163261</v>
      </c>
    </row>
    <row r="154" spans="1:10" ht="15" customHeight="1">
      <c r="A154" s="25" t="s">
        <v>111</v>
      </c>
      <c r="B154" s="43"/>
      <c r="C154" s="43"/>
      <c r="D154" s="41"/>
      <c r="E154" s="43"/>
      <c r="F154" s="22"/>
      <c r="G154" s="22"/>
      <c r="H154" s="9"/>
      <c r="I154" s="152"/>
      <c r="J154" s="150"/>
    </row>
    <row r="155" spans="1:10" ht="27.75" customHeight="1">
      <c r="A155" s="2" t="s">
        <v>64</v>
      </c>
      <c r="B155" s="13" t="s">
        <v>252</v>
      </c>
      <c r="C155" s="13" t="s">
        <v>35</v>
      </c>
      <c r="D155" s="41" t="s">
        <v>150</v>
      </c>
      <c r="E155" s="43" t="s">
        <v>61</v>
      </c>
      <c r="F155" s="22">
        <v>28.2</v>
      </c>
      <c r="G155" s="22">
        <v>7</v>
      </c>
      <c r="H155" s="151">
        <v>17.3</v>
      </c>
      <c r="I155" s="150">
        <f t="shared" si="17"/>
        <v>2.4714285714285715</v>
      </c>
      <c r="J155" s="150">
        <f t="shared" si="18"/>
        <v>0.6134751773049646</v>
      </c>
    </row>
    <row r="156" spans="1:10" ht="15.75" customHeight="1">
      <c r="A156" s="209" t="s">
        <v>136</v>
      </c>
      <c r="B156" s="13" t="s">
        <v>252</v>
      </c>
      <c r="C156" s="13" t="s">
        <v>35</v>
      </c>
      <c r="D156" s="31" t="s">
        <v>244</v>
      </c>
      <c r="E156" s="43"/>
      <c r="F156" s="22">
        <v>2</v>
      </c>
      <c r="G156" s="22">
        <f>G157</f>
        <v>2</v>
      </c>
      <c r="H156" s="151">
        <f>H157</f>
        <v>1.9</v>
      </c>
      <c r="I156" s="150">
        <f t="shared" si="17"/>
        <v>0.95</v>
      </c>
      <c r="J156" s="150">
        <f t="shared" si="18"/>
        <v>0.95</v>
      </c>
    </row>
    <row r="157" spans="1:10" ht="40.5" customHeight="1">
      <c r="A157" s="11" t="s">
        <v>242</v>
      </c>
      <c r="B157" s="13" t="s">
        <v>252</v>
      </c>
      <c r="C157" s="13" t="s">
        <v>35</v>
      </c>
      <c r="D157" s="31" t="s">
        <v>244</v>
      </c>
      <c r="E157" s="43" t="s">
        <v>58</v>
      </c>
      <c r="F157" s="22">
        <v>2</v>
      </c>
      <c r="G157" s="22">
        <v>2</v>
      </c>
      <c r="H157" s="151">
        <v>1.9</v>
      </c>
      <c r="I157" s="150">
        <f t="shared" si="17"/>
        <v>0.95</v>
      </c>
      <c r="J157" s="150">
        <f t="shared" si="18"/>
        <v>0.95</v>
      </c>
    </row>
    <row r="158" spans="1:10" ht="12.75">
      <c r="A158" s="110" t="s">
        <v>250</v>
      </c>
      <c r="B158" s="36" t="s">
        <v>252</v>
      </c>
      <c r="C158" s="36" t="s">
        <v>44</v>
      </c>
      <c r="D158" s="32"/>
      <c r="E158" s="32"/>
      <c r="F158" s="100">
        <f aca="true" t="shared" si="20" ref="F158:H159">F159</f>
        <v>919.7</v>
      </c>
      <c r="G158" s="100">
        <f t="shared" si="20"/>
        <v>176.4</v>
      </c>
      <c r="H158" s="158">
        <f t="shared" si="20"/>
        <v>857</v>
      </c>
      <c r="I158" s="152">
        <f t="shared" si="17"/>
        <v>4.85827664399093</v>
      </c>
      <c r="J158" s="152">
        <f t="shared" si="18"/>
        <v>0.9318255953028161</v>
      </c>
    </row>
    <row r="159" spans="1:10" ht="12.75">
      <c r="A159" s="30" t="s">
        <v>151</v>
      </c>
      <c r="B159" s="31" t="s">
        <v>252</v>
      </c>
      <c r="C159" s="31" t="s">
        <v>44</v>
      </c>
      <c r="D159" s="32" t="s">
        <v>152</v>
      </c>
      <c r="E159" s="32"/>
      <c r="F159" s="22">
        <f t="shared" si="20"/>
        <v>919.7</v>
      </c>
      <c r="G159" s="22">
        <f t="shared" si="20"/>
        <v>176.4</v>
      </c>
      <c r="H159" s="9">
        <f t="shared" si="20"/>
        <v>857</v>
      </c>
      <c r="I159" s="150">
        <f t="shared" si="17"/>
        <v>4.85827664399093</v>
      </c>
      <c r="J159" s="150">
        <f t="shared" si="18"/>
        <v>0.9318255953028161</v>
      </c>
    </row>
    <row r="160" spans="1:10" ht="25.5">
      <c r="A160" s="25" t="s">
        <v>62</v>
      </c>
      <c r="B160" s="31" t="s">
        <v>252</v>
      </c>
      <c r="C160" s="31" t="s">
        <v>44</v>
      </c>
      <c r="D160" s="32" t="s">
        <v>152</v>
      </c>
      <c r="E160" s="43" t="s">
        <v>61</v>
      </c>
      <c r="F160" s="22">
        <v>919.7</v>
      </c>
      <c r="G160" s="38">
        <v>176.4</v>
      </c>
      <c r="H160" s="9">
        <v>857</v>
      </c>
      <c r="I160" s="150">
        <f t="shared" si="17"/>
        <v>4.85827664399093</v>
      </c>
      <c r="J160" s="150">
        <f t="shared" si="18"/>
        <v>0.9318255953028161</v>
      </c>
    </row>
    <row r="161" spans="6:10" ht="14.25">
      <c r="F161" s="295">
        <f>F9+F48+F53+F66+F75+F115+F124+F145+F149</f>
        <v>23680.300000000003</v>
      </c>
      <c r="G161" s="212">
        <f>G9+G48+G53+G66+G75+G115+G124+G145+G149</f>
        <v>4712.5</v>
      </c>
      <c r="H161" s="223">
        <f>H9+H48+H53+H66+H75+H115+H124+H145+H149</f>
        <v>17894.899999999998</v>
      </c>
      <c r="I161" s="152">
        <f t="shared" si="17"/>
        <v>3.7973262599469493</v>
      </c>
      <c r="J161" s="152">
        <f t="shared" si="18"/>
        <v>0.7556872168004627</v>
      </c>
    </row>
    <row r="162" spans="1:10" ht="12.75">
      <c r="A162" s="309" t="s">
        <v>271</v>
      </c>
      <c r="B162" s="309"/>
      <c r="C162" s="309"/>
      <c r="D162" s="309"/>
      <c r="E162" s="309"/>
      <c r="F162" s="309"/>
      <c r="G162" s="309"/>
      <c r="H162" s="309"/>
      <c r="I162" s="309"/>
      <c r="J162" s="309"/>
    </row>
    <row r="163" spans="5:7" ht="12.75" hidden="1">
      <c r="E163" s="102" t="s">
        <v>35</v>
      </c>
      <c r="F163" s="86">
        <f>F9</f>
        <v>5720.900000000001</v>
      </c>
      <c r="G163" s="188"/>
    </row>
    <row r="164" spans="5:7" ht="12.75" hidden="1">
      <c r="E164" s="102" t="s">
        <v>41</v>
      </c>
      <c r="F164" s="86">
        <f>F48</f>
        <v>368.5</v>
      </c>
      <c r="G164" s="188"/>
    </row>
    <row r="165" spans="5:7" ht="12.75" hidden="1">
      <c r="E165" s="102" t="s">
        <v>36</v>
      </c>
      <c r="F165" s="86">
        <f>F53</f>
        <v>219.6</v>
      </c>
      <c r="G165" s="188"/>
    </row>
    <row r="166" spans="5:7" ht="12.75" hidden="1">
      <c r="E166" s="102" t="s">
        <v>44</v>
      </c>
      <c r="F166" s="86">
        <f>F75</f>
        <v>11002.9</v>
      </c>
      <c r="G166" s="188"/>
    </row>
    <row r="167" spans="5:7" ht="12.75" hidden="1">
      <c r="E167" s="102" t="s">
        <v>48</v>
      </c>
      <c r="F167" s="86">
        <f>F115</f>
        <v>108.4</v>
      </c>
      <c r="G167" s="188"/>
    </row>
    <row r="168" spans="5:7" ht="12.75" hidden="1">
      <c r="E168" s="102" t="s">
        <v>49</v>
      </c>
      <c r="F168" s="86">
        <f>F124</f>
        <v>3232.6</v>
      </c>
      <c r="G168" s="188"/>
    </row>
    <row r="169" spans="5:7" ht="12.75" hidden="1">
      <c r="E169" s="102" t="s">
        <v>125</v>
      </c>
      <c r="F169" s="86">
        <f>F149</f>
        <v>2874.4</v>
      </c>
      <c r="G169" s="188"/>
    </row>
    <row r="170" spans="5:7" ht="12.75" hidden="1">
      <c r="E170" s="102">
        <v>10</v>
      </c>
      <c r="F170" s="86"/>
      <c r="G170" s="188"/>
    </row>
    <row r="171" spans="5:7" ht="12.75" hidden="1">
      <c r="E171" s="102">
        <v>11</v>
      </c>
      <c r="F171" s="86" t="e">
        <f>#REF!</f>
        <v>#REF!</v>
      </c>
      <c r="G171" s="188"/>
    </row>
    <row r="172" spans="6:7" ht="12.75" hidden="1">
      <c r="F172" s="125" t="e">
        <f>SUM(F163:F171)</f>
        <v>#REF!</v>
      </c>
      <c r="G172" s="125"/>
    </row>
  </sheetData>
  <sheetProtection/>
  <mergeCells count="13">
    <mergeCell ref="G7:G8"/>
    <mergeCell ref="J7:J8"/>
    <mergeCell ref="A162:J162"/>
    <mergeCell ref="D1:J1"/>
    <mergeCell ref="A2:J2"/>
    <mergeCell ref="H7:H8"/>
    <mergeCell ref="I7:I8"/>
    <mergeCell ref="A3:J3"/>
    <mergeCell ref="B4:J4"/>
    <mergeCell ref="A5:J5"/>
    <mergeCell ref="A6:J6"/>
    <mergeCell ref="F7:F8"/>
    <mergeCell ref="A7:A8"/>
  </mergeCells>
  <printOptions/>
  <pageMargins left="0.64" right="0.33" top="0.31" bottom="0.35" header="0.27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M290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3.00390625" style="3" customWidth="1"/>
    <col min="2" max="2" width="37.421875" style="3" customWidth="1"/>
    <col min="3" max="3" width="4.140625" style="3" customWidth="1"/>
    <col min="4" max="4" width="3.8515625" style="3" customWidth="1"/>
    <col min="5" max="5" width="3.28125" style="3" customWidth="1"/>
    <col min="6" max="6" width="7.7109375" style="3" customWidth="1"/>
    <col min="7" max="7" width="3.7109375" style="3" customWidth="1"/>
    <col min="8" max="8" width="11.7109375" style="3" customWidth="1"/>
    <col min="9" max="9" width="10.140625" style="3" hidden="1" customWidth="1"/>
    <col min="10" max="10" width="12.28125" style="3" customWidth="1"/>
    <col min="11" max="11" width="0.13671875" style="3" hidden="1" customWidth="1"/>
    <col min="12" max="12" width="13.421875" style="3" customWidth="1"/>
    <col min="13" max="16384" width="9.140625" style="3" customWidth="1"/>
  </cols>
  <sheetData>
    <row r="1" spans="6:12" ht="12.75">
      <c r="F1" s="310" t="s">
        <v>126</v>
      </c>
      <c r="G1" s="310"/>
      <c r="H1" s="310"/>
      <c r="I1" s="310"/>
      <c r="J1" s="310"/>
      <c r="K1" s="310"/>
      <c r="L1" s="310"/>
    </row>
    <row r="2" spans="3:12" ht="39" customHeight="1">
      <c r="C2" s="311" t="s">
        <v>296</v>
      </c>
      <c r="D2" s="311"/>
      <c r="E2" s="311"/>
      <c r="F2" s="311"/>
      <c r="G2" s="311"/>
      <c r="H2" s="311"/>
      <c r="I2" s="311"/>
      <c r="J2" s="311"/>
      <c r="K2" s="311"/>
      <c r="L2" s="311"/>
    </row>
    <row r="3" spans="3:12" ht="12.75">
      <c r="C3" s="310" t="s">
        <v>304</v>
      </c>
      <c r="D3" s="310"/>
      <c r="E3" s="310"/>
      <c r="F3" s="310"/>
      <c r="G3" s="310"/>
      <c r="H3" s="310"/>
      <c r="I3" s="310"/>
      <c r="J3" s="310"/>
      <c r="K3" s="310"/>
      <c r="L3" s="310"/>
    </row>
    <row r="4" spans="1:12" ht="36" customHeight="1">
      <c r="A4" s="313" t="s">
        <v>291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0.75" customHeight="1">
      <c r="A5" s="325"/>
      <c r="B5" s="325"/>
      <c r="C5" s="325"/>
      <c r="D5" s="325"/>
      <c r="E5" s="325"/>
      <c r="F5" s="325"/>
      <c r="G5" s="325"/>
      <c r="H5" s="325"/>
      <c r="I5" s="143"/>
      <c r="J5" s="143"/>
      <c r="K5" s="143"/>
      <c r="L5" s="143"/>
    </row>
    <row r="6" spans="8:12" ht="10.5" customHeight="1">
      <c r="H6" s="324" t="s">
        <v>66</v>
      </c>
      <c r="I6" s="324"/>
      <c r="J6" s="324"/>
      <c r="K6" s="324"/>
      <c r="L6" s="324"/>
    </row>
    <row r="7" spans="1:12" ht="60.75" customHeight="1">
      <c r="A7" s="165" t="s">
        <v>26</v>
      </c>
      <c r="B7" s="166" t="s">
        <v>27</v>
      </c>
      <c r="C7" s="191" t="s">
        <v>65</v>
      </c>
      <c r="D7" s="191" t="s">
        <v>28</v>
      </c>
      <c r="E7" s="191" t="s">
        <v>67</v>
      </c>
      <c r="F7" s="191" t="s">
        <v>29</v>
      </c>
      <c r="G7" s="191" t="s">
        <v>30</v>
      </c>
      <c r="H7" s="220" t="s">
        <v>270</v>
      </c>
      <c r="I7" s="220" t="s">
        <v>253</v>
      </c>
      <c r="J7" s="221" t="s">
        <v>284</v>
      </c>
      <c r="K7" s="221" t="s">
        <v>212</v>
      </c>
      <c r="L7" s="221" t="s">
        <v>214</v>
      </c>
    </row>
    <row r="8" spans="1:12" ht="16.5" customHeight="1">
      <c r="A8" s="52">
        <v>1</v>
      </c>
      <c r="B8" s="53" t="s">
        <v>146</v>
      </c>
      <c r="C8" s="54"/>
      <c r="D8" s="55" t="s">
        <v>32</v>
      </c>
      <c r="E8" s="55" t="s">
        <v>32</v>
      </c>
      <c r="F8" s="55" t="s">
        <v>33</v>
      </c>
      <c r="G8" s="55" t="s">
        <v>31</v>
      </c>
      <c r="H8" s="169">
        <f>H9+H46+H51+H62+H71+H111+H120+H139+H143</f>
        <v>23229</v>
      </c>
      <c r="I8" s="169">
        <f>I9+I46+I51+I62+I71+I111+I120+I139+I143</f>
        <v>4614</v>
      </c>
      <c r="J8" s="170">
        <f>J9+J46+J51+J62+J71+J111+J120+J139+J143</f>
        <v>17462.2</v>
      </c>
      <c r="K8" s="171">
        <f>J8/I8*100%</f>
        <v>3.7846120502817513</v>
      </c>
      <c r="L8" s="171">
        <f>J8/H8*100%</f>
        <v>0.7517413577855268</v>
      </c>
    </row>
    <row r="9" spans="1:12" s="131" customFormat="1" ht="12.75">
      <c r="A9" s="127"/>
      <c r="B9" s="132" t="s">
        <v>34</v>
      </c>
      <c r="C9" s="128">
        <v>871</v>
      </c>
      <c r="D9" s="5" t="s">
        <v>35</v>
      </c>
      <c r="E9" s="5"/>
      <c r="F9" s="129"/>
      <c r="G9" s="129"/>
      <c r="H9" s="130">
        <f>H10+H28+H33+H37</f>
        <v>5269.6</v>
      </c>
      <c r="I9" s="130">
        <f>I10+I28+I33+I37</f>
        <v>1403.1</v>
      </c>
      <c r="J9" s="100">
        <f>J10+J28+J33+J37</f>
        <v>5012.299999999999</v>
      </c>
      <c r="K9" s="231">
        <f aca="true" t="shared" si="0" ref="K9:K101">J9/I9*100%</f>
        <v>3.5723041835934715</v>
      </c>
      <c r="L9" s="161">
        <f>J9/H9*100%</f>
        <v>0.9511727645362075</v>
      </c>
    </row>
    <row r="10" spans="1:12" ht="66" customHeight="1">
      <c r="A10" s="7"/>
      <c r="B10" s="10" t="s">
        <v>42</v>
      </c>
      <c r="C10" s="5">
        <v>871</v>
      </c>
      <c r="D10" s="5" t="s">
        <v>35</v>
      </c>
      <c r="E10" s="5" t="s">
        <v>43</v>
      </c>
      <c r="F10" s="274" t="s">
        <v>33</v>
      </c>
      <c r="G10" s="5" t="s">
        <v>31</v>
      </c>
      <c r="H10" s="20">
        <f>H11+H21+H23+H25</f>
        <v>4852.3</v>
      </c>
      <c r="I10" s="20">
        <f>I11+I21+I23+I25</f>
        <v>1299.6</v>
      </c>
      <c r="J10" s="20">
        <f>J11+J21+J23+J25</f>
        <v>4598.299999999999</v>
      </c>
      <c r="K10" s="231">
        <f t="shared" si="0"/>
        <v>3.5382425361649736</v>
      </c>
      <c r="L10" s="162">
        <f aca="true" t="shared" si="1" ref="L10:L103">J10/H10*100%</f>
        <v>0.947653690002679</v>
      </c>
    </row>
    <row r="11" spans="1:12" ht="64.5" customHeight="1">
      <c r="A11" s="4"/>
      <c r="B11" s="11" t="s">
        <v>37</v>
      </c>
      <c r="C11" s="6">
        <v>871</v>
      </c>
      <c r="D11" s="6" t="s">
        <v>35</v>
      </c>
      <c r="E11" s="6" t="s">
        <v>43</v>
      </c>
      <c r="F11" s="275" t="s">
        <v>38</v>
      </c>
      <c r="G11" s="6" t="s">
        <v>31</v>
      </c>
      <c r="H11" s="21">
        <f>H12+H14</f>
        <v>4278.1</v>
      </c>
      <c r="I11" s="21">
        <f>I12+I14</f>
        <v>1006.2</v>
      </c>
      <c r="J11" s="21">
        <f>J12+J14</f>
        <v>4178.9</v>
      </c>
      <c r="K11" s="232">
        <f t="shared" si="0"/>
        <v>4.153150467103955</v>
      </c>
      <c r="L11" s="163">
        <f t="shared" si="1"/>
        <v>0.9768121362286994</v>
      </c>
    </row>
    <row r="12" spans="1:12" ht="15" customHeight="1">
      <c r="A12" s="4"/>
      <c r="B12" s="11" t="s">
        <v>39</v>
      </c>
      <c r="C12" s="6">
        <v>871</v>
      </c>
      <c r="D12" s="6" t="s">
        <v>35</v>
      </c>
      <c r="E12" s="6" t="s">
        <v>43</v>
      </c>
      <c r="F12" s="275" t="s">
        <v>40</v>
      </c>
      <c r="G12" s="6" t="s">
        <v>31</v>
      </c>
      <c r="H12" s="21">
        <f>H13</f>
        <v>3693.8</v>
      </c>
      <c r="I12" s="21">
        <f>I13</f>
        <v>884.5</v>
      </c>
      <c r="J12" s="21">
        <f>J13</f>
        <v>3602.6</v>
      </c>
      <c r="K12" s="232">
        <f t="shared" si="0"/>
        <v>4.0730356133408705</v>
      </c>
      <c r="L12" s="163">
        <f t="shared" si="1"/>
        <v>0.9753099788835345</v>
      </c>
    </row>
    <row r="13" spans="1:12" ht="26.25" customHeight="1">
      <c r="A13" s="4"/>
      <c r="B13" s="11" t="s">
        <v>1</v>
      </c>
      <c r="C13" s="6">
        <v>871</v>
      </c>
      <c r="D13" s="6" t="s">
        <v>35</v>
      </c>
      <c r="E13" s="6" t="s">
        <v>43</v>
      </c>
      <c r="F13" s="275" t="s">
        <v>40</v>
      </c>
      <c r="G13" s="6">
        <v>500</v>
      </c>
      <c r="H13" s="21">
        <v>3693.8</v>
      </c>
      <c r="I13" s="21">
        <v>884.5</v>
      </c>
      <c r="J13" s="21">
        <v>3602.6</v>
      </c>
      <c r="K13" s="232">
        <f t="shared" si="0"/>
        <v>4.0730356133408705</v>
      </c>
      <c r="L13" s="163">
        <f t="shared" si="1"/>
        <v>0.9753099788835345</v>
      </c>
    </row>
    <row r="14" spans="1:12" ht="16.5" customHeight="1">
      <c r="A14" s="4"/>
      <c r="B14" s="192" t="s">
        <v>133</v>
      </c>
      <c r="C14" s="6">
        <v>871</v>
      </c>
      <c r="D14" s="6" t="s">
        <v>35</v>
      </c>
      <c r="E14" s="6" t="s">
        <v>43</v>
      </c>
      <c r="F14" s="275" t="s">
        <v>132</v>
      </c>
      <c r="G14" s="89"/>
      <c r="H14" s="21">
        <f>H15</f>
        <v>584.3</v>
      </c>
      <c r="I14" s="21">
        <f>I15</f>
        <v>121.7</v>
      </c>
      <c r="J14" s="21">
        <f>J15</f>
        <v>576.3</v>
      </c>
      <c r="K14" s="232">
        <f t="shared" si="0"/>
        <v>4.7354149548069016</v>
      </c>
      <c r="L14" s="163">
        <f t="shared" si="1"/>
        <v>0.9863084032175252</v>
      </c>
    </row>
    <row r="15" spans="1:12" ht="27" customHeight="1">
      <c r="A15" s="4"/>
      <c r="B15" s="11" t="s">
        <v>1</v>
      </c>
      <c r="C15" s="6">
        <v>871</v>
      </c>
      <c r="D15" s="6" t="s">
        <v>35</v>
      </c>
      <c r="E15" s="6" t="s">
        <v>43</v>
      </c>
      <c r="F15" s="275" t="s">
        <v>132</v>
      </c>
      <c r="G15" s="89">
        <v>500</v>
      </c>
      <c r="H15" s="21">
        <v>584.3</v>
      </c>
      <c r="I15" s="21">
        <v>121.7</v>
      </c>
      <c r="J15" s="21">
        <v>576.3</v>
      </c>
      <c r="K15" s="232">
        <f t="shared" si="0"/>
        <v>4.7354149548069016</v>
      </c>
      <c r="L15" s="163">
        <f t="shared" si="1"/>
        <v>0.9863084032175252</v>
      </c>
    </row>
    <row r="16" spans="1:12" ht="51" hidden="1">
      <c r="A16" s="4"/>
      <c r="B16" s="96" t="s">
        <v>129</v>
      </c>
      <c r="C16" s="5">
        <v>871</v>
      </c>
      <c r="D16" s="15" t="s">
        <v>35</v>
      </c>
      <c r="E16" s="15" t="s">
        <v>130</v>
      </c>
      <c r="F16" s="274"/>
      <c r="G16" s="88"/>
      <c r="H16" s="21">
        <f>H17</f>
        <v>0</v>
      </c>
      <c r="I16" s="21"/>
      <c r="J16" s="21"/>
      <c r="K16" s="171" t="e">
        <f t="shared" si="0"/>
        <v>#DIV/0!</v>
      </c>
      <c r="L16" s="163" t="e">
        <f t="shared" si="1"/>
        <v>#DIV/0!</v>
      </c>
    </row>
    <row r="17" spans="1:12" ht="63.75" hidden="1">
      <c r="A17" s="4"/>
      <c r="B17" s="11" t="s">
        <v>37</v>
      </c>
      <c r="C17" s="6">
        <v>871</v>
      </c>
      <c r="D17" s="6" t="s">
        <v>35</v>
      </c>
      <c r="E17" s="13" t="s">
        <v>130</v>
      </c>
      <c r="F17" s="275" t="s">
        <v>38</v>
      </c>
      <c r="G17" s="89" t="s">
        <v>31</v>
      </c>
      <c r="H17" s="21">
        <f>H18</f>
        <v>0</v>
      </c>
      <c r="I17" s="21"/>
      <c r="J17" s="21"/>
      <c r="K17" s="171" t="e">
        <f t="shared" si="0"/>
        <v>#DIV/0!</v>
      </c>
      <c r="L17" s="163" t="e">
        <f t="shared" si="1"/>
        <v>#DIV/0!</v>
      </c>
    </row>
    <row r="18" spans="1:12" ht="12.75" hidden="1">
      <c r="A18" s="4"/>
      <c r="B18" s="12" t="s">
        <v>39</v>
      </c>
      <c r="C18" s="6">
        <v>871</v>
      </c>
      <c r="D18" s="6" t="s">
        <v>35</v>
      </c>
      <c r="E18" s="13" t="s">
        <v>130</v>
      </c>
      <c r="F18" s="275" t="s">
        <v>40</v>
      </c>
      <c r="G18" s="89" t="s">
        <v>31</v>
      </c>
      <c r="H18" s="21">
        <f>H19</f>
        <v>0</v>
      </c>
      <c r="I18" s="21"/>
      <c r="J18" s="21"/>
      <c r="K18" s="171" t="e">
        <f t="shared" si="0"/>
        <v>#DIV/0!</v>
      </c>
      <c r="L18" s="163" t="e">
        <f t="shared" si="1"/>
        <v>#DIV/0!</v>
      </c>
    </row>
    <row r="19" spans="1:12" ht="25.5" hidden="1">
      <c r="A19" s="4"/>
      <c r="B19" s="11" t="s">
        <v>1</v>
      </c>
      <c r="C19" s="6">
        <v>871</v>
      </c>
      <c r="D19" s="6" t="s">
        <v>35</v>
      </c>
      <c r="E19" s="13" t="s">
        <v>130</v>
      </c>
      <c r="F19" s="275" t="s">
        <v>40</v>
      </c>
      <c r="G19" s="89">
        <v>500</v>
      </c>
      <c r="H19" s="21"/>
      <c r="I19" s="21"/>
      <c r="J19" s="21"/>
      <c r="K19" s="171" t="e">
        <f t="shared" si="0"/>
        <v>#DIV/0!</v>
      </c>
      <c r="L19" s="163" t="e">
        <f t="shared" si="1"/>
        <v>#DIV/0!</v>
      </c>
    </row>
    <row r="20" spans="1:12" ht="25.5" hidden="1">
      <c r="A20" s="7"/>
      <c r="B20" s="10" t="s">
        <v>2</v>
      </c>
      <c r="C20" s="5">
        <v>871</v>
      </c>
      <c r="D20" s="5" t="s">
        <v>35</v>
      </c>
      <c r="E20" s="5">
        <v>11</v>
      </c>
      <c r="F20" s="274"/>
      <c r="G20" s="5"/>
      <c r="H20" s="157">
        <f>H25</f>
        <v>555.8</v>
      </c>
      <c r="I20" s="157"/>
      <c r="J20" s="157"/>
      <c r="K20" s="171" t="e">
        <f t="shared" si="0"/>
        <v>#DIV/0!</v>
      </c>
      <c r="L20" s="163">
        <f t="shared" si="1"/>
        <v>0</v>
      </c>
    </row>
    <row r="21" spans="1:12" ht="63.75">
      <c r="A21" s="7"/>
      <c r="B21" s="11" t="s">
        <v>218</v>
      </c>
      <c r="C21" s="6">
        <v>871</v>
      </c>
      <c r="D21" s="6" t="s">
        <v>35</v>
      </c>
      <c r="E21" s="13" t="s">
        <v>43</v>
      </c>
      <c r="F21" s="275">
        <v>5210600</v>
      </c>
      <c r="G21" s="89" t="s">
        <v>31</v>
      </c>
      <c r="H21" s="21">
        <f>H22</f>
        <v>16.7</v>
      </c>
      <c r="I21" s="21">
        <f>I22</f>
        <v>4.1</v>
      </c>
      <c r="J21" s="153">
        <f>J22</f>
        <v>16.7</v>
      </c>
      <c r="K21" s="154">
        <f t="shared" si="0"/>
        <v>4.073170731707317</v>
      </c>
      <c r="L21" s="154">
        <f t="shared" si="1"/>
        <v>1</v>
      </c>
    </row>
    <row r="22" spans="1:12" ht="12.75">
      <c r="A22" s="7"/>
      <c r="B22" s="26" t="s">
        <v>108</v>
      </c>
      <c r="C22" s="6">
        <v>871</v>
      </c>
      <c r="D22" s="6" t="s">
        <v>35</v>
      </c>
      <c r="E22" s="13" t="s">
        <v>43</v>
      </c>
      <c r="F22" s="275">
        <v>5210603</v>
      </c>
      <c r="G22" s="90" t="s">
        <v>63</v>
      </c>
      <c r="H22" s="21">
        <v>16.7</v>
      </c>
      <c r="I22" s="21">
        <v>4.1</v>
      </c>
      <c r="J22" s="153">
        <v>16.7</v>
      </c>
      <c r="K22" s="154">
        <f t="shared" si="0"/>
        <v>4.073170731707317</v>
      </c>
      <c r="L22" s="154">
        <f t="shared" si="1"/>
        <v>1</v>
      </c>
    </row>
    <row r="23" spans="1:12" ht="51">
      <c r="A23" s="7"/>
      <c r="B23" s="11" t="s">
        <v>217</v>
      </c>
      <c r="C23" s="6">
        <v>871</v>
      </c>
      <c r="D23" s="6" t="s">
        <v>35</v>
      </c>
      <c r="E23" s="13" t="s">
        <v>43</v>
      </c>
      <c r="F23" s="275">
        <v>5210500</v>
      </c>
      <c r="G23" s="89"/>
      <c r="H23" s="21">
        <v>1.7</v>
      </c>
      <c r="I23" s="21">
        <f>I24</f>
        <v>0.4</v>
      </c>
      <c r="J23" s="153">
        <f>J24</f>
        <v>1.7</v>
      </c>
      <c r="K23" s="154">
        <f t="shared" si="0"/>
        <v>4.25</v>
      </c>
      <c r="L23" s="154">
        <f t="shared" si="1"/>
        <v>1</v>
      </c>
    </row>
    <row r="24" spans="1:12" ht="38.25">
      <c r="A24" s="7"/>
      <c r="B24" s="26" t="s">
        <v>162</v>
      </c>
      <c r="C24" s="6">
        <v>871</v>
      </c>
      <c r="D24" s="13" t="s">
        <v>35</v>
      </c>
      <c r="E24" s="13" t="s">
        <v>43</v>
      </c>
      <c r="F24" s="275">
        <v>5210502</v>
      </c>
      <c r="G24" s="89">
        <v>502</v>
      </c>
      <c r="H24" s="21">
        <v>1.7</v>
      </c>
      <c r="I24" s="21">
        <v>0.4</v>
      </c>
      <c r="J24" s="153">
        <v>1.7</v>
      </c>
      <c r="K24" s="154">
        <f t="shared" si="0"/>
        <v>4.25</v>
      </c>
      <c r="L24" s="154">
        <f t="shared" si="1"/>
        <v>1</v>
      </c>
    </row>
    <row r="25" spans="1:12" ht="26.25" customHeight="1">
      <c r="A25" s="4"/>
      <c r="B25" s="11" t="s">
        <v>136</v>
      </c>
      <c r="C25" s="6">
        <v>871</v>
      </c>
      <c r="D25" s="6" t="s">
        <v>35</v>
      </c>
      <c r="E25" s="6" t="s">
        <v>43</v>
      </c>
      <c r="F25" s="275" t="s">
        <v>137</v>
      </c>
      <c r="G25" s="6" t="s">
        <v>31</v>
      </c>
      <c r="H25" s="233">
        <f aca="true" t="shared" si="2" ref="H25:J26">H26</f>
        <v>555.8</v>
      </c>
      <c r="I25" s="233">
        <f t="shared" si="2"/>
        <v>288.9</v>
      </c>
      <c r="J25" s="233">
        <f t="shared" si="2"/>
        <v>401</v>
      </c>
      <c r="K25" s="232">
        <f t="shared" si="0"/>
        <v>1.388023537556248</v>
      </c>
      <c r="L25" s="163">
        <f t="shared" si="1"/>
        <v>0.7214825476790213</v>
      </c>
    </row>
    <row r="26" spans="1:12" ht="24.75" customHeight="1">
      <c r="A26" s="4"/>
      <c r="B26" s="11" t="s">
        <v>1</v>
      </c>
      <c r="C26" s="6">
        <v>871</v>
      </c>
      <c r="D26" s="6" t="s">
        <v>35</v>
      </c>
      <c r="E26" s="6" t="s">
        <v>43</v>
      </c>
      <c r="F26" s="275" t="s">
        <v>289</v>
      </c>
      <c r="G26" s="13"/>
      <c r="H26" s="233">
        <f t="shared" si="2"/>
        <v>555.8</v>
      </c>
      <c r="I26" s="233">
        <f t="shared" si="2"/>
        <v>288.9</v>
      </c>
      <c r="J26" s="233">
        <f t="shared" si="2"/>
        <v>401</v>
      </c>
      <c r="K26" s="232">
        <f t="shared" si="0"/>
        <v>1.388023537556248</v>
      </c>
      <c r="L26" s="163">
        <f t="shared" si="1"/>
        <v>0.7214825476790213</v>
      </c>
    </row>
    <row r="27" spans="1:12" ht="54.75" customHeight="1">
      <c r="A27" s="9"/>
      <c r="B27" s="11" t="s">
        <v>195</v>
      </c>
      <c r="C27" s="6">
        <v>871</v>
      </c>
      <c r="D27" s="6" t="s">
        <v>35</v>
      </c>
      <c r="E27" s="6" t="s">
        <v>43</v>
      </c>
      <c r="F27" s="275" t="s">
        <v>261</v>
      </c>
      <c r="G27" s="234" t="s">
        <v>58</v>
      </c>
      <c r="H27" s="233">
        <v>555.8</v>
      </c>
      <c r="I27" s="233">
        <v>288.9</v>
      </c>
      <c r="J27" s="233">
        <v>401</v>
      </c>
      <c r="K27" s="232">
        <f t="shared" si="0"/>
        <v>1.388023537556248</v>
      </c>
      <c r="L27" s="163">
        <f t="shared" si="1"/>
        <v>0.7214825476790213</v>
      </c>
    </row>
    <row r="28" spans="1:12" ht="49.5" customHeight="1">
      <c r="A28" s="9"/>
      <c r="B28" s="10" t="s">
        <v>129</v>
      </c>
      <c r="C28" s="5">
        <v>871</v>
      </c>
      <c r="D28" s="15" t="s">
        <v>35</v>
      </c>
      <c r="E28" s="15" t="s">
        <v>130</v>
      </c>
      <c r="F28" s="274"/>
      <c r="G28" s="88"/>
      <c r="H28" s="18">
        <f aca="true" t="shared" si="3" ref="H28:J29">H29</f>
        <v>115.19999999999999</v>
      </c>
      <c r="I28" s="18">
        <f t="shared" si="3"/>
        <v>28.700000000000003</v>
      </c>
      <c r="J28" s="138">
        <f t="shared" si="3"/>
        <v>115.19999999999999</v>
      </c>
      <c r="K28" s="152">
        <f t="shared" si="0"/>
        <v>4.013937282229964</v>
      </c>
      <c r="L28" s="152">
        <f t="shared" si="1"/>
        <v>1</v>
      </c>
    </row>
    <row r="29" spans="1:12" ht="25.5" customHeight="1">
      <c r="A29" s="9"/>
      <c r="B29" s="11" t="s">
        <v>219</v>
      </c>
      <c r="C29" s="6">
        <v>871</v>
      </c>
      <c r="D29" s="13" t="s">
        <v>35</v>
      </c>
      <c r="E29" s="13" t="s">
        <v>130</v>
      </c>
      <c r="F29" s="275" t="s">
        <v>220</v>
      </c>
      <c r="G29" s="89"/>
      <c r="H29" s="19">
        <f t="shared" si="3"/>
        <v>115.19999999999999</v>
      </c>
      <c r="I29" s="19">
        <f t="shared" si="3"/>
        <v>28.700000000000003</v>
      </c>
      <c r="J29" s="151">
        <f t="shared" si="3"/>
        <v>115.19999999999999</v>
      </c>
      <c r="K29" s="150">
        <f t="shared" si="0"/>
        <v>4.013937282229964</v>
      </c>
      <c r="L29" s="150">
        <f t="shared" si="1"/>
        <v>1</v>
      </c>
    </row>
    <row r="30" spans="1:12" ht="64.5" customHeight="1">
      <c r="A30" s="9"/>
      <c r="B30" s="11" t="s">
        <v>218</v>
      </c>
      <c r="C30" s="6">
        <v>871</v>
      </c>
      <c r="D30" s="13" t="s">
        <v>35</v>
      </c>
      <c r="E30" s="13" t="s">
        <v>130</v>
      </c>
      <c r="F30" s="275" t="s">
        <v>221</v>
      </c>
      <c r="G30" s="89"/>
      <c r="H30" s="19">
        <f>H31+H32</f>
        <v>115.19999999999999</v>
      </c>
      <c r="I30" s="19">
        <f>I31+I32</f>
        <v>28.700000000000003</v>
      </c>
      <c r="J30" s="151">
        <f>J31+J32</f>
        <v>115.19999999999999</v>
      </c>
      <c r="K30" s="150">
        <f t="shared" si="0"/>
        <v>4.013937282229964</v>
      </c>
      <c r="L30" s="150">
        <f t="shared" si="1"/>
        <v>1</v>
      </c>
    </row>
    <row r="31" spans="1:12" ht="16.5" customHeight="1">
      <c r="A31" s="9"/>
      <c r="B31" s="26" t="s">
        <v>222</v>
      </c>
      <c r="C31" s="6">
        <v>871</v>
      </c>
      <c r="D31" s="13" t="s">
        <v>35</v>
      </c>
      <c r="E31" s="13" t="s">
        <v>130</v>
      </c>
      <c r="F31" s="275" t="s">
        <v>223</v>
      </c>
      <c r="G31" s="90" t="s">
        <v>63</v>
      </c>
      <c r="H31" s="19">
        <v>81.3</v>
      </c>
      <c r="I31" s="19">
        <v>20.3</v>
      </c>
      <c r="J31" s="151">
        <v>81.3</v>
      </c>
      <c r="K31" s="150">
        <f t="shared" si="0"/>
        <v>4.004926108374384</v>
      </c>
      <c r="L31" s="150">
        <f t="shared" si="1"/>
        <v>1</v>
      </c>
    </row>
    <row r="32" spans="1:12" ht="16.5" customHeight="1">
      <c r="A32" s="9"/>
      <c r="B32" s="26" t="s">
        <v>224</v>
      </c>
      <c r="C32" s="6">
        <v>871</v>
      </c>
      <c r="D32" s="13" t="s">
        <v>35</v>
      </c>
      <c r="E32" s="13" t="s">
        <v>130</v>
      </c>
      <c r="F32" s="275" t="s">
        <v>181</v>
      </c>
      <c r="G32" s="90" t="s">
        <v>63</v>
      </c>
      <c r="H32" s="19">
        <v>33.9</v>
      </c>
      <c r="I32" s="19">
        <v>8.4</v>
      </c>
      <c r="J32" s="151">
        <v>33.9</v>
      </c>
      <c r="K32" s="150">
        <f t="shared" si="0"/>
        <v>4.035714285714286</v>
      </c>
      <c r="L32" s="150">
        <f t="shared" si="1"/>
        <v>1</v>
      </c>
    </row>
    <row r="33" spans="1:12" ht="14.25" customHeight="1">
      <c r="A33" s="7"/>
      <c r="B33" s="10" t="s">
        <v>3</v>
      </c>
      <c r="C33" s="5">
        <v>871</v>
      </c>
      <c r="D33" s="5" t="s">
        <v>35</v>
      </c>
      <c r="E33" s="5">
        <v>11</v>
      </c>
      <c r="F33" s="274"/>
      <c r="G33" s="5" t="s">
        <v>31</v>
      </c>
      <c r="H33" s="18">
        <f>H34</f>
        <v>0</v>
      </c>
      <c r="I33" s="18">
        <v>0</v>
      </c>
      <c r="J33" s="18">
        <v>0</v>
      </c>
      <c r="K33" s="231">
        <v>0</v>
      </c>
      <c r="L33" s="161"/>
    </row>
    <row r="34" spans="1:12" ht="15" customHeight="1">
      <c r="A34" s="4"/>
      <c r="B34" s="11" t="s">
        <v>3</v>
      </c>
      <c r="C34" s="6">
        <v>871</v>
      </c>
      <c r="D34" s="6" t="s">
        <v>35</v>
      </c>
      <c r="E34" s="6">
        <v>11</v>
      </c>
      <c r="F34" s="275" t="s">
        <v>5</v>
      </c>
      <c r="G34" s="6"/>
      <c r="H34" s="19">
        <f>H35</f>
        <v>0</v>
      </c>
      <c r="I34" s="19">
        <v>0</v>
      </c>
      <c r="J34" s="19">
        <v>0</v>
      </c>
      <c r="K34" s="232">
        <v>0</v>
      </c>
      <c r="L34" s="164"/>
    </row>
    <row r="35" spans="1:12" ht="16.5" customHeight="1">
      <c r="A35" s="4"/>
      <c r="B35" s="11" t="s">
        <v>6</v>
      </c>
      <c r="C35" s="6">
        <v>871</v>
      </c>
      <c r="D35" s="6" t="s">
        <v>35</v>
      </c>
      <c r="E35" s="6">
        <v>11</v>
      </c>
      <c r="F35" s="275" t="s">
        <v>7</v>
      </c>
      <c r="G35" s="6" t="s">
        <v>31</v>
      </c>
      <c r="H35" s="19">
        <f>H36</f>
        <v>0</v>
      </c>
      <c r="I35" s="19">
        <v>0</v>
      </c>
      <c r="J35" s="19">
        <v>0</v>
      </c>
      <c r="K35" s="232">
        <v>0</v>
      </c>
      <c r="L35" s="164"/>
    </row>
    <row r="36" spans="1:12" ht="18" customHeight="1">
      <c r="A36" s="4"/>
      <c r="B36" s="11" t="s">
        <v>51</v>
      </c>
      <c r="C36" s="6">
        <v>871</v>
      </c>
      <c r="D36" s="6" t="s">
        <v>35</v>
      </c>
      <c r="E36" s="6">
        <v>11</v>
      </c>
      <c r="F36" s="275" t="s">
        <v>7</v>
      </c>
      <c r="G36" s="13" t="s">
        <v>52</v>
      </c>
      <c r="H36" s="19">
        <v>0</v>
      </c>
      <c r="I36" s="19">
        <v>0</v>
      </c>
      <c r="J36" s="19">
        <v>0</v>
      </c>
      <c r="K36" s="232">
        <v>0</v>
      </c>
      <c r="L36" s="164"/>
    </row>
    <row r="37" spans="1:12" ht="12.75" customHeight="1">
      <c r="A37" s="7"/>
      <c r="B37" s="10" t="s">
        <v>56</v>
      </c>
      <c r="C37" s="5">
        <v>871</v>
      </c>
      <c r="D37" s="5" t="s">
        <v>35</v>
      </c>
      <c r="E37" s="5">
        <v>13</v>
      </c>
      <c r="F37" s="274"/>
      <c r="G37" s="5"/>
      <c r="H37" s="157">
        <f>H38+H44</f>
        <v>302.1</v>
      </c>
      <c r="I37" s="157">
        <f>I38+I44</f>
        <v>74.8</v>
      </c>
      <c r="J37" s="157">
        <f>J38+J44</f>
        <v>298.79999999999995</v>
      </c>
      <c r="K37" s="231">
        <f t="shared" si="0"/>
        <v>3.994652406417112</v>
      </c>
      <c r="L37" s="162">
        <f t="shared" si="1"/>
        <v>0.9890764647467724</v>
      </c>
    </row>
    <row r="38" spans="1:12" ht="54" customHeight="1">
      <c r="A38" s="4"/>
      <c r="B38" s="17" t="s">
        <v>166</v>
      </c>
      <c r="C38" s="6">
        <v>871</v>
      </c>
      <c r="D38" s="6" t="s">
        <v>35</v>
      </c>
      <c r="E38" s="6">
        <v>13</v>
      </c>
      <c r="F38" s="275" t="s">
        <v>57</v>
      </c>
      <c r="G38" s="13"/>
      <c r="H38" s="233">
        <f>H39+H40</f>
        <v>165.20000000000002</v>
      </c>
      <c r="I38" s="233">
        <f>I39+I40</f>
        <v>5.5</v>
      </c>
      <c r="J38" s="233">
        <f>J39+J40</f>
        <v>162.1</v>
      </c>
      <c r="K38" s="232">
        <f t="shared" si="0"/>
        <v>29.472727272727273</v>
      </c>
      <c r="L38" s="163">
        <f t="shared" si="1"/>
        <v>0.981234866828087</v>
      </c>
    </row>
    <row r="39" spans="1:12" ht="25.5">
      <c r="A39" s="4"/>
      <c r="B39" s="17" t="s">
        <v>254</v>
      </c>
      <c r="C39" s="6">
        <v>871</v>
      </c>
      <c r="D39" s="6" t="s">
        <v>35</v>
      </c>
      <c r="E39" s="6">
        <v>13</v>
      </c>
      <c r="F39" s="275" t="s">
        <v>227</v>
      </c>
      <c r="G39" s="13"/>
      <c r="H39" s="233">
        <v>5.4</v>
      </c>
      <c r="I39" s="233">
        <v>5.5</v>
      </c>
      <c r="J39" s="233">
        <v>5.4</v>
      </c>
      <c r="K39" s="232">
        <f>J39/I39*100%</f>
        <v>0.9818181818181819</v>
      </c>
      <c r="L39" s="236">
        <f>J39/H39*100%</f>
        <v>1</v>
      </c>
    </row>
    <row r="40" spans="1:12" ht="23.25" customHeight="1">
      <c r="A40" s="4"/>
      <c r="B40" s="30" t="s">
        <v>165</v>
      </c>
      <c r="C40" s="6">
        <v>871</v>
      </c>
      <c r="D40" s="6" t="s">
        <v>35</v>
      </c>
      <c r="E40" s="6">
        <v>13</v>
      </c>
      <c r="F40" s="275" t="s">
        <v>167</v>
      </c>
      <c r="G40" s="13"/>
      <c r="H40" s="233">
        <f>H41</f>
        <v>159.8</v>
      </c>
      <c r="I40" s="233">
        <v>0</v>
      </c>
      <c r="J40" s="233">
        <f>J41</f>
        <v>156.7</v>
      </c>
      <c r="K40" s="232">
        <v>0</v>
      </c>
      <c r="L40" s="163">
        <f t="shared" si="1"/>
        <v>0.9806007509386732</v>
      </c>
    </row>
    <row r="41" spans="1:12" ht="24" customHeight="1">
      <c r="A41" s="4"/>
      <c r="B41" s="11" t="s">
        <v>1</v>
      </c>
      <c r="C41" s="6">
        <v>871</v>
      </c>
      <c r="D41" s="6" t="s">
        <v>35</v>
      </c>
      <c r="E41" s="6">
        <v>13</v>
      </c>
      <c r="F41" s="275" t="s">
        <v>167</v>
      </c>
      <c r="G41" s="13" t="s">
        <v>58</v>
      </c>
      <c r="H41" s="233">
        <v>159.8</v>
      </c>
      <c r="I41" s="233">
        <v>0</v>
      </c>
      <c r="J41" s="233">
        <v>156.7</v>
      </c>
      <c r="K41" s="232">
        <v>0</v>
      </c>
      <c r="L41" s="163">
        <f t="shared" si="1"/>
        <v>0.9806007509386732</v>
      </c>
    </row>
    <row r="42" spans="1:12" ht="25.5" hidden="1">
      <c r="A42" s="4"/>
      <c r="B42" s="11" t="s">
        <v>116</v>
      </c>
      <c r="C42" s="6">
        <v>871</v>
      </c>
      <c r="D42" s="6" t="s">
        <v>35</v>
      </c>
      <c r="E42" s="6">
        <v>14</v>
      </c>
      <c r="F42" s="275" t="s">
        <v>115</v>
      </c>
      <c r="G42" s="90"/>
      <c r="H42" s="19">
        <f>H43</f>
        <v>0</v>
      </c>
      <c r="I42" s="19"/>
      <c r="J42" s="19"/>
      <c r="K42" s="171" t="e">
        <f t="shared" si="0"/>
        <v>#DIV/0!</v>
      </c>
      <c r="L42" s="164" t="e">
        <f t="shared" si="1"/>
        <v>#DIV/0!</v>
      </c>
    </row>
    <row r="43" spans="1:12" ht="25.5" hidden="1">
      <c r="A43" s="4"/>
      <c r="B43" s="11" t="s">
        <v>1</v>
      </c>
      <c r="C43" s="6">
        <v>871</v>
      </c>
      <c r="D43" s="6" t="s">
        <v>35</v>
      </c>
      <c r="E43" s="6">
        <v>14</v>
      </c>
      <c r="F43" s="275" t="s">
        <v>115</v>
      </c>
      <c r="G43" s="90" t="s">
        <v>58</v>
      </c>
      <c r="H43" s="19"/>
      <c r="I43" s="19"/>
      <c r="J43" s="19"/>
      <c r="K43" s="171" t="e">
        <f t="shared" si="0"/>
        <v>#DIV/0!</v>
      </c>
      <c r="L43" s="164" t="e">
        <f t="shared" si="1"/>
        <v>#DIV/0!</v>
      </c>
    </row>
    <row r="44" spans="1:12" ht="38.25">
      <c r="A44" s="4"/>
      <c r="B44" s="159" t="s">
        <v>190</v>
      </c>
      <c r="C44" s="6">
        <v>871</v>
      </c>
      <c r="D44" s="13" t="s">
        <v>35</v>
      </c>
      <c r="E44" s="13" t="s">
        <v>225</v>
      </c>
      <c r="F44" s="276" t="s">
        <v>189</v>
      </c>
      <c r="G44" s="90"/>
      <c r="H44" s="233">
        <f>H45</f>
        <v>136.9</v>
      </c>
      <c r="I44" s="233">
        <f>I45</f>
        <v>69.3</v>
      </c>
      <c r="J44" s="233">
        <f>J45</f>
        <v>136.7</v>
      </c>
      <c r="K44" s="232">
        <f t="shared" si="0"/>
        <v>1.9725829725829724</v>
      </c>
      <c r="L44" s="163">
        <f t="shared" si="1"/>
        <v>0.9985390796201605</v>
      </c>
    </row>
    <row r="45" spans="1:12" ht="25.5">
      <c r="A45" s="4"/>
      <c r="B45" s="11" t="s">
        <v>116</v>
      </c>
      <c r="C45" s="6">
        <v>871</v>
      </c>
      <c r="D45" s="13" t="s">
        <v>35</v>
      </c>
      <c r="E45" s="13" t="s">
        <v>225</v>
      </c>
      <c r="F45" s="276" t="s">
        <v>188</v>
      </c>
      <c r="G45" s="90" t="s">
        <v>58</v>
      </c>
      <c r="H45" s="233">
        <v>136.9</v>
      </c>
      <c r="I45" s="233">
        <v>69.3</v>
      </c>
      <c r="J45" s="233">
        <v>136.7</v>
      </c>
      <c r="K45" s="232">
        <f t="shared" si="0"/>
        <v>1.9725829725829724</v>
      </c>
      <c r="L45" s="163">
        <f t="shared" si="1"/>
        <v>0.9985390796201605</v>
      </c>
    </row>
    <row r="46" spans="1:12" ht="14.25">
      <c r="A46" s="7"/>
      <c r="B46" s="8" t="s">
        <v>45</v>
      </c>
      <c r="C46" s="5">
        <v>871</v>
      </c>
      <c r="D46" s="5" t="s">
        <v>41</v>
      </c>
      <c r="E46" s="5" t="s">
        <v>32</v>
      </c>
      <c r="F46" s="274" t="s">
        <v>33</v>
      </c>
      <c r="G46" s="5" t="s">
        <v>31</v>
      </c>
      <c r="H46" s="18">
        <f aca="true" t="shared" si="4" ref="H46:J49">H47</f>
        <v>368.5</v>
      </c>
      <c r="I46" s="18">
        <f>I47</f>
        <v>90.3</v>
      </c>
      <c r="J46" s="18">
        <f t="shared" si="4"/>
        <v>368.5</v>
      </c>
      <c r="K46" s="231">
        <f t="shared" si="0"/>
        <v>4.080841638981174</v>
      </c>
      <c r="L46" s="161">
        <f t="shared" si="1"/>
        <v>1</v>
      </c>
    </row>
    <row r="47" spans="1:12" ht="25.5">
      <c r="A47" s="4"/>
      <c r="B47" s="17" t="s">
        <v>8</v>
      </c>
      <c r="C47" s="6">
        <v>871</v>
      </c>
      <c r="D47" s="6" t="s">
        <v>41</v>
      </c>
      <c r="E47" s="13" t="s">
        <v>36</v>
      </c>
      <c r="F47" s="275" t="s">
        <v>33</v>
      </c>
      <c r="G47" s="6" t="s">
        <v>31</v>
      </c>
      <c r="H47" s="233">
        <f t="shared" si="4"/>
        <v>368.5</v>
      </c>
      <c r="I47" s="233">
        <f>I48</f>
        <v>90.3</v>
      </c>
      <c r="J47" s="233">
        <f t="shared" si="4"/>
        <v>368.5</v>
      </c>
      <c r="K47" s="232">
        <f t="shared" si="0"/>
        <v>4.080841638981174</v>
      </c>
      <c r="L47" s="163">
        <f t="shared" si="1"/>
        <v>1</v>
      </c>
    </row>
    <row r="48" spans="1:12" ht="24.75" customHeight="1">
      <c r="A48" s="4"/>
      <c r="B48" s="17" t="s">
        <v>10</v>
      </c>
      <c r="C48" s="6">
        <v>871</v>
      </c>
      <c r="D48" s="6" t="s">
        <v>41</v>
      </c>
      <c r="E48" s="13" t="s">
        <v>36</v>
      </c>
      <c r="F48" s="275" t="s">
        <v>11</v>
      </c>
      <c r="G48" s="6"/>
      <c r="H48" s="233">
        <f t="shared" si="4"/>
        <v>368.5</v>
      </c>
      <c r="I48" s="233">
        <f>I49</f>
        <v>90.3</v>
      </c>
      <c r="J48" s="233">
        <f t="shared" si="4"/>
        <v>368.5</v>
      </c>
      <c r="K48" s="232">
        <f t="shared" si="0"/>
        <v>4.080841638981174</v>
      </c>
      <c r="L48" s="163">
        <f t="shared" si="1"/>
        <v>1</v>
      </c>
    </row>
    <row r="49" spans="1:12" ht="40.5" customHeight="1">
      <c r="A49" s="4"/>
      <c r="B49" s="11" t="s">
        <v>4</v>
      </c>
      <c r="C49" s="6">
        <v>871</v>
      </c>
      <c r="D49" s="6" t="s">
        <v>41</v>
      </c>
      <c r="E49" s="13" t="s">
        <v>36</v>
      </c>
      <c r="F49" s="275" t="s">
        <v>9</v>
      </c>
      <c r="G49" s="6" t="s">
        <v>31</v>
      </c>
      <c r="H49" s="233">
        <f t="shared" si="4"/>
        <v>368.5</v>
      </c>
      <c r="I49" s="233">
        <f>I50</f>
        <v>90.3</v>
      </c>
      <c r="J49" s="233">
        <f t="shared" si="4"/>
        <v>368.5</v>
      </c>
      <c r="K49" s="232">
        <f t="shared" si="0"/>
        <v>4.080841638981174</v>
      </c>
      <c r="L49" s="163">
        <f t="shared" si="1"/>
        <v>1</v>
      </c>
    </row>
    <row r="50" spans="1:12" ht="24.75" customHeight="1">
      <c r="A50" s="4"/>
      <c r="B50" s="11" t="s">
        <v>1</v>
      </c>
      <c r="C50" s="6">
        <v>871</v>
      </c>
      <c r="D50" s="6" t="s">
        <v>41</v>
      </c>
      <c r="E50" s="13" t="s">
        <v>36</v>
      </c>
      <c r="F50" s="275" t="s">
        <v>9</v>
      </c>
      <c r="G50" s="6">
        <v>500</v>
      </c>
      <c r="H50" s="233">
        <v>368.5</v>
      </c>
      <c r="I50" s="233">
        <v>90.3</v>
      </c>
      <c r="J50" s="233">
        <v>368.5</v>
      </c>
      <c r="K50" s="232">
        <f t="shared" si="0"/>
        <v>4.080841638981174</v>
      </c>
      <c r="L50" s="163">
        <f t="shared" si="1"/>
        <v>1</v>
      </c>
    </row>
    <row r="51" spans="1:12" ht="38.25">
      <c r="A51" s="4"/>
      <c r="B51" s="14" t="s">
        <v>134</v>
      </c>
      <c r="C51" s="15" t="s">
        <v>68</v>
      </c>
      <c r="D51" s="15" t="s">
        <v>36</v>
      </c>
      <c r="E51" s="15"/>
      <c r="F51" s="274"/>
      <c r="G51" s="5"/>
      <c r="H51" s="157">
        <f>H52+H55</f>
        <v>219.6</v>
      </c>
      <c r="I51" s="157">
        <f>I52</f>
        <v>9.7</v>
      </c>
      <c r="J51" s="157">
        <f>J52</f>
        <v>35.5</v>
      </c>
      <c r="K51" s="231">
        <f t="shared" si="0"/>
        <v>3.65979381443299</v>
      </c>
      <c r="L51" s="162">
        <f t="shared" si="1"/>
        <v>0.1616575591985428</v>
      </c>
    </row>
    <row r="52" spans="1:12" ht="48" customHeight="1">
      <c r="A52" s="4"/>
      <c r="B52" s="28" t="s">
        <v>168</v>
      </c>
      <c r="C52" s="13" t="s">
        <v>68</v>
      </c>
      <c r="D52" s="266" t="s">
        <v>36</v>
      </c>
      <c r="E52" s="266" t="s">
        <v>125</v>
      </c>
      <c r="F52" s="274"/>
      <c r="G52" s="5"/>
      <c r="H52" s="233">
        <f>H53+H59</f>
        <v>219.6</v>
      </c>
      <c r="I52" s="233">
        <f>I53+I59</f>
        <v>9.7</v>
      </c>
      <c r="J52" s="233">
        <f>J53+J59</f>
        <v>35.5</v>
      </c>
      <c r="K52" s="232">
        <v>0</v>
      </c>
      <c r="L52" s="163">
        <f t="shared" si="1"/>
        <v>0.1616575591985428</v>
      </c>
    </row>
    <row r="53" spans="1:12" ht="25.5">
      <c r="A53" s="4"/>
      <c r="B53" s="11" t="s">
        <v>229</v>
      </c>
      <c r="C53" s="13" t="s">
        <v>68</v>
      </c>
      <c r="D53" s="266" t="s">
        <v>36</v>
      </c>
      <c r="E53" s="266" t="s">
        <v>125</v>
      </c>
      <c r="F53" s="266" t="s">
        <v>230</v>
      </c>
      <c r="G53" s="5"/>
      <c r="H53" s="233">
        <f>H54</f>
        <v>184.1</v>
      </c>
      <c r="I53" s="233">
        <v>0</v>
      </c>
      <c r="J53" s="233">
        <v>0</v>
      </c>
      <c r="K53" s="232">
        <v>0</v>
      </c>
      <c r="L53" s="163">
        <f t="shared" si="1"/>
        <v>0</v>
      </c>
    </row>
    <row r="54" spans="1:12" ht="24" customHeight="1">
      <c r="A54" s="4"/>
      <c r="B54" s="11" t="s">
        <v>1</v>
      </c>
      <c r="C54" s="13" t="s">
        <v>68</v>
      </c>
      <c r="D54" s="266" t="s">
        <v>36</v>
      </c>
      <c r="E54" s="266" t="s">
        <v>125</v>
      </c>
      <c r="F54" s="266" t="s">
        <v>230</v>
      </c>
      <c r="G54" s="6">
        <v>500</v>
      </c>
      <c r="H54" s="233">
        <v>184.1</v>
      </c>
      <c r="I54" s="233">
        <v>0</v>
      </c>
      <c r="J54" s="233">
        <v>0</v>
      </c>
      <c r="K54" s="232">
        <v>0</v>
      </c>
      <c r="L54" s="163">
        <f t="shared" si="1"/>
        <v>0</v>
      </c>
    </row>
    <row r="55" spans="1:12" ht="0.75" customHeight="1" hidden="1">
      <c r="A55" s="111"/>
      <c r="B55" s="11" t="s">
        <v>135</v>
      </c>
      <c r="C55" s="13" t="s">
        <v>68</v>
      </c>
      <c r="D55" s="13" t="s">
        <v>36</v>
      </c>
      <c r="E55" s="13" t="s">
        <v>124</v>
      </c>
      <c r="F55" s="275"/>
      <c r="G55" s="6"/>
      <c r="H55" s="211">
        <f>H56</f>
        <v>0</v>
      </c>
      <c r="I55" s="211"/>
      <c r="J55" s="211">
        <v>291</v>
      </c>
      <c r="K55" s="171" t="e">
        <f t="shared" si="0"/>
        <v>#DIV/0!</v>
      </c>
      <c r="L55" s="163" t="e">
        <f t="shared" si="1"/>
        <v>#DIV/0!</v>
      </c>
    </row>
    <row r="56" spans="1:12" ht="14.25" customHeight="1" hidden="1">
      <c r="A56" s="111"/>
      <c r="B56" s="11" t="s">
        <v>136</v>
      </c>
      <c r="C56" s="13" t="s">
        <v>68</v>
      </c>
      <c r="D56" s="13" t="s">
        <v>36</v>
      </c>
      <c r="E56" s="13" t="s">
        <v>124</v>
      </c>
      <c r="F56" s="275" t="s">
        <v>138</v>
      </c>
      <c r="G56" s="6"/>
      <c r="H56" s="211">
        <f>H57</f>
        <v>0</v>
      </c>
      <c r="I56" s="211"/>
      <c r="J56" s="211">
        <v>291</v>
      </c>
      <c r="K56" s="171" t="e">
        <f t="shared" si="0"/>
        <v>#DIV/0!</v>
      </c>
      <c r="L56" s="163" t="e">
        <f t="shared" si="1"/>
        <v>#DIV/0!</v>
      </c>
    </row>
    <row r="57" spans="1:12" ht="14.25" customHeight="1" hidden="1">
      <c r="A57" s="111"/>
      <c r="B57" s="11" t="s">
        <v>107</v>
      </c>
      <c r="C57" s="13" t="s">
        <v>68</v>
      </c>
      <c r="D57" s="13" t="s">
        <v>36</v>
      </c>
      <c r="E57" s="13" t="s">
        <v>124</v>
      </c>
      <c r="F57" s="275" t="s">
        <v>138</v>
      </c>
      <c r="G57" s="6">
        <v>500</v>
      </c>
      <c r="H57" s="211">
        <v>0</v>
      </c>
      <c r="I57" s="211"/>
      <c r="J57" s="211">
        <v>291</v>
      </c>
      <c r="K57" s="171" t="e">
        <f t="shared" si="0"/>
        <v>#DIV/0!</v>
      </c>
      <c r="L57" s="163" t="e">
        <f t="shared" si="1"/>
        <v>#DIV/0!</v>
      </c>
    </row>
    <row r="58" spans="1:12" ht="24" customHeight="1" hidden="1">
      <c r="A58" s="111"/>
      <c r="B58" s="11" t="s">
        <v>155</v>
      </c>
      <c r="C58" s="13" t="s">
        <v>68</v>
      </c>
      <c r="D58" s="13" t="s">
        <v>36</v>
      </c>
      <c r="E58" s="13" t="s">
        <v>124</v>
      </c>
      <c r="F58" s="275" t="s">
        <v>156</v>
      </c>
      <c r="G58" s="6">
        <v>500</v>
      </c>
      <c r="H58" s="211">
        <v>0</v>
      </c>
      <c r="I58" s="211"/>
      <c r="J58" s="211">
        <v>291</v>
      </c>
      <c r="K58" s="171" t="e">
        <f t="shared" si="0"/>
        <v>#DIV/0!</v>
      </c>
      <c r="L58" s="163" t="e">
        <f t="shared" si="1"/>
        <v>#DIV/0!</v>
      </c>
    </row>
    <row r="59" spans="1:12" ht="24" customHeight="1">
      <c r="A59" s="111"/>
      <c r="B59" s="11" t="s">
        <v>219</v>
      </c>
      <c r="C59" s="13" t="s">
        <v>68</v>
      </c>
      <c r="D59" s="266" t="s">
        <v>36</v>
      </c>
      <c r="E59" s="266" t="s">
        <v>125</v>
      </c>
      <c r="F59" s="275">
        <v>5210000</v>
      </c>
      <c r="G59" s="89"/>
      <c r="H59" s="233">
        <f aca="true" t="shared" si="5" ref="H59:J60">H60</f>
        <v>35.5</v>
      </c>
      <c r="I59" s="233">
        <f t="shared" si="5"/>
        <v>9.7</v>
      </c>
      <c r="J59" s="237">
        <f t="shared" si="5"/>
        <v>35.5</v>
      </c>
      <c r="K59" s="154">
        <f t="shared" si="0"/>
        <v>3.65979381443299</v>
      </c>
      <c r="L59" s="154">
        <f t="shared" si="1"/>
        <v>1</v>
      </c>
    </row>
    <row r="60" spans="1:12" ht="79.5" customHeight="1">
      <c r="A60" s="111"/>
      <c r="B60" s="11" t="s">
        <v>231</v>
      </c>
      <c r="C60" s="13" t="s">
        <v>68</v>
      </c>
      <c r="D60" s="266" t="s">
        <v>36</v>
      </c>
      <c r="E60" s="266" t="s">
        <v>125</v>
      </c>
      <c r="F60" s="275">
        <v>5210600</v>
      </c>
      <c r="G60" s="89"/>
      <c r="H60" s="233">
        <f t="shared" si="5"/>
        <v>35.5</v>
      </c>
      <c r="I60" s="233">
        <f t="shared" si="5"/>
        <v>9.7</v>
      </c>
      <c r="J60" s="237">
        <f t="shared" si="5"/>
        <v>35.5</v>
      </c>
      <c r="K60" s="154">
        <f t="shared" si="0"/>
        <v>3.65979381443299</v>
      </c>
      <c r="L60" s="154">
        <f t="shared" si="1"/>
        <v>1</v>
      </c>
    </row>
    <row r="61" spans="1:12" ht="36.75" customHeight="1">
      <c r="A61" s="111"/>
      <c r="B61" s="26" t="s">
        <v>109</v>
      </c>
      <c r="C61" s="13" t="s">
        <v>68</v>
      </c>
      <c r="D61" s="266" t="s">
        <v>36</v>
      </c>
      <c r="E61" s="266" t="s">
        <v>125</v>
      </c>
      <c r="F61" s="275">
        <v>5210604</v>
      </c>
      <c r="G61" s="90" t="s">
        <v>63</v>
      </c>
      <c r="H61" s="233">
        <v>35.5</v>
      </c>
      <c r="I61" s="233">
        <v>9.7</v>
      </c>
      <c r="J61" s="237">
        <v>35.5</v>
      </c>
      <c r="K61" s="154">
        <f t="shared" si="0"/>
        <v>3.65979381443299</v>
      </c>
      <c r="L61" s="154">
        <f t="shared" si="1"/>
        <v>1</v>
      </c>
    </row>
    <row r="62" spans="1:12" ht="19.5" customHeight="1">
      <c r="A62" s="111"/>
      <c r="B62" s="14" t="s">
        <v>232</v>
      </c>
      <c r="C62" s="15" t="s">
        <v>68</v>
      </c>
      <c r="D62" s="265" t="s">
        <v>43</v>
      </c>
      <c r="E62" s="265"/>
      <c r="F62" s="274"/>
      <c r="G62" s="196"/>
      <c r="H62" s="157">
        <f>H64+H67</f>
        <v>0</v>
      </c>
      <c r="I62" s="157">
        <f>I63+I67</f>
        <v>51.9</v>
      </c>
      <c r="J62" s="155">
        <f>J63+J67</f>
        <v>0</v>
      </c>
      <c r="K62" s="156">
        <f t="shared" si="0"/>
        <v>0</v>
      </c>
      <c r="L62" s="156"/>
    </row>
    <row r="63" spans="1:12" ht="16.5" customHeight="1">
      <c r="A63" s="111"/>
      <c r="B63" s="10" t="s">
        <v>233</v>
      </c>
      <c r="C63" s="15" t="s">
        <v>68</v>
      </c>
      <c r="D63" s="265" t="s">
        <v>43</v>
      </c>
      <c r="E63" s="265" t="s">
        <v>125</v>
      </c>
      <c r="F63" s="274"/>
      <c r="G63" s="196"/>
      <c r="H63" s="157">
        <f>H64</f>
        <v>0</v>
      </c>
      <c r="I63" s="157">
        <f aca="true" t="shared" si="6" ref="I63:J65">I64</f>
        <v>51.9</v>
      </c>
      <c r="J63" s="155">
        <f t="shared" si="6"/>
        <v>0</v>
      </c>
      <c r="K63" s="156">
        <f t="shared" si="0"/>
        <v>0</v>
      </c>
      <c r="L63" s="156"/>
    </row>
    <row r="64" spans="1:12" ht="30.75" customHeight="1">
      <c r="A64" s="111"/>
      <c r="B64" s="11" t="s">
        <v>219</v>
      </c>
      <c r="C64" s="13" t="s">
        <v>68</v>
      </c>
      <c r="D64" s="267" t="s">
        <v>43</v>
      </c>
      <c r="E64" s="267" t="s">
        <v>125</v>
      </c>
      <c r="F64" s="275" t="s">
        <v>220</v>
      </c>
      <c r="G64" s="90"/>
      <c r="H64" s="233">
        <f>H65</f>
        <v>0</v>
      </c>
      <c r="I64" s="233">
        <f t="shared" si="6"/>
        <v>51.9</v>
      </c>
      <c r="J64" s="237">
        <f t="shared" si="6"/>
        <v>0</v>
      </c>
      <c r="K64" s="154">
        <f t="shared" si="0"/>
        <v>0</v>
      </c>
      <c r="L64" s="154"/>
    </row>
    <row r="65" spans="1:12" ht="53.25" customHeight="1">
      <c r="A65" s="111"/>
      <c r="B65" s="11" t="s">
        <v>234</v>
      </c>
      <c r="C65" s="13" t="s">
        <v>68</v>
      </c>
      <c r="D65" s="267" t="s">
        <v>43</v>
      </c>
      <c r="E65" s="267" t="s">
        <v>125</v>
      </c>
      <c r="F65" s="275" t="s">
        <v>163</v>
      </c>
      <c r="G65" s="90"/>
      <c r="H65" s="233">
        <f>H66</f>
        <v>0</v>
      </c>
      <c r="I65" s="233">
        <f t="shared" si="6"/>
        <v>51.9</v>
      </c>
      <c r="J65" s="237">
        <f t="shared" si="6"/>
        <v>0</v>
      </c>
      <c r="K65" s="154">
        <f t="shared" si="0"/>
        <v>0</v>
      </c>
      <c r="L65" s="154"/>
    </row>
    <row r="66" spans="1:12" ht="96" customHeight="1">
      <c r="A66" s="111"/>
      <c r="B66" s="26" t="s">
        <v>235</v>
      </c>
      <c r="C66" s="13" t="s">
        <v>68</v>
      </c>
      <c r="D66" s="267" t="s">
        <v>43</v>
      </c>
      <c r="E66" s="267" t="s">
        <v>125</v>
      </c>
      <c r="F66" s="275" t="s">
        <v>236</v>
      </c>
      <c r="G66" s="90" t="s">
        <v>237</v>
      </c>
      <c r="H66" s="233">
        <v>0</v>
      </c>
      <c r="I66" s="233">
        <v>51.9</v>
      </c>
      <c r="J66" s="237">
        <v>0</v>
      </c>
      <c r="K66" s="154">
        <f t="shared" si="0"/>
        <v>0</v>
      </c>
      <c r="L66" s="154"/>
    </row>
    <row r="67" spans="1:12" ht="25.5" customHeight="1">
      <c r="A67" s="111"/>
      <c r="B67" s="10" t="s">
        <v>238</v>
      </c>
      <c r="C67" s="15" t="s">
        <v>68</v>
      </c>
      <c r="D67" s="268" t="s">
        <v>43</v>
      </c>
      <c r="E67" s="268" t="s">
        <v>239</v>
      </c>
      <c r="F67" s="274"/>
      <c r="G67" s="196"/>
      <c r="H67" s="18">
        <f>H69</f>
        <v>0</v>
      </c>
      <c r="I67" s="18">
        <f aca="true" t="shared" si="7" ref="I67:J69">I68</f>
        <v>0</v>
      </c>
      <c r="J67" s="138">
        <f t="shared" si="7"/>
        <v>0</v>
      </c>
      <c r="K67" s="152">
        <v>0</v>
      </c>
      <c r="L67" s="288"/>
    </row>
    <row r="68" spans="1:12" ht="26.25" customHeight="1">
      <c r="A68" s="111"/>
      <c r="B68" s="11" t="s">
        <v>219</v>
      </c>
      <c r="C68" s="13" t="s">
        <v>68</v>
      </c>
      <c r="D68" s="195" t="s">
        <v>43</v>
      </c>
      <c r="E68" s="195" t="s">
        <v>239</v>
      </c>
      <c r="F68" s="275" t="s">
        <v>220</v>
      </c>
      <c r="G68" s="90"/>
      <c r="H68" s="19">
        <f>H69</f>
        <v>0</v>
      </c>
      <c r="I68" s="19">
        <f t="shared" si="7"/>
        <v>0</v>
      </c>
      <c r="J68" s="151">
        <f t="shared" si="7"/>
        <v>0</v>
      </c>
      <c r="K68" s="150">
        <v>0</v>
      </c>
      <c r="L68" s="150"/>
    </row>
    <row r="69" spans="1:12" ht="78.75" customHeight="1">
      <c r="A69" s="111"/>
      <c r="B69" s="11" t="s">
        <v>240</v>
      </c>
      <c r="C69" s="13" t="s">
        <v>68</v>
      </c>
      <c r="D69" s="195" t="s">
        <v>43</v>
      </c>
      <c r="E69" s="195" t="s">
        <v>239</v>
      </c>
      <c r="F69" s="275" t="s">
        <v>221</v>
      </c>
      <c r="G69" s="90"/>
      <c r="H69" s="233">
        <f>H70</f>
        <v>0</v>
      </c>
      <c r="I69" s="233">
        <f t="shared" si="7"/>
        <v>0</v>
      </c>
      <c r="J69" s="237">
        <f t="shared" si="7"/>
        <v>0</v>
      </c>
      <c r="K69" s="154">
        <v>0</v>
      </c>
      <c r="L69" s="154"/>
    </row>
    <row r="70" spans="1:12" ht="24.75" customHeight="1">
      <c r="A70" s="111"/>
      <c r="B70" s="26" t="s">
        <v>241</v>
      </c>
      <c r="C70" s="13" t="s">
        <v>68</v>
      </c>
      <c r="D70" s="195" t="s">
        <v>43</v>
      </c>
      <c r="E70" s="195" t="s">
        <v>239</v>
      </c>
      <c r="F70" s="275" t="s">
        <v>110</v>
      </c>
      <c r="G70" s="90" t="s">
        <v>63</v>
      </c>
      <c r="H70" s="233">
        <v>0</v>
      </c>
      <c r="I70" s="233">
        <v>0</v>
      </c>
      <c r="J70" s="237">
        <v>0</v>
      </c>
      <c r="K70" s="154">
        <v>0</v>
      </c>
      <c r="L70" s="154"/>
    </row>
    <row r="71" spans="1:12" ht="25.5" customHeight="1">
      <c r="A71" s="23"/>
      <c r="B71" s="8" t="s">
        <v>46</v>
      </c>
      <c r="C71" s="15" t="s">
        <v>68</v>
      </c>
      <c r="D71" s="5" t="s">
        <v>44</v>
      </c>
      <c r="E71" s="5" t="s">
        <v>32</v>
      </c>
      <c r="F71" s="274"/>
      <c r="G71" s="5" t="s">
        <v>31</v>
      </c>
      <c r="H71" s="157">
        <f>H72+H81+H93+H109</f>
        <v>11002.9</v>
      </c>
      <c r="I71" s="157">
        <f>I72+I81+I93</f>
        <v>1591.1</v>
      </c>
      <c r="J71" s="157">
        <f>J72+J81+J93+J109</f>
        <v>5980.6</v>
      </c>
      <c r="K71" s="231">
        <f t="shared" si="0"/>
        <v>3.758783231726479</v>
      </c>
      <c r="L71" s="162">
        <f t="shared" si="1"/>
        <v>0.5435476101754992</v>
      </c>
    </row>
    <row r="72" spans="1:12" ht="12.75">
      <c r="A72" s="23"/>
      <c r="B72" s="14" t="s">
        <v>47</v>
      </c>
      <c r="C72" s="15" t="s">
        <v>68</v>
      </c>
      <c r="D72" s="5" t="s">
        <v>44</v>
      </c>
      <c r="E72" s="5" t="s">
        <v>35</v>
      </c>
      <c r="F72" s="274" t="s">
        <v>33</v>
      </c>
      <c r="G72" s="5" t="s">
        <v>31</v>
      </c>
      <c r="H72" s="18">
        <f>H73</f>
        <v>1035.8</v>
      </c>
      <c r="I72" s="18">
        <f>I73</f>
        <v>354</v>
      </c>
      <c r="J72" s="18">
        <f>J73</f>
        <v>1001.9</v>
      </c>
      <c r="K72" s="231">
        <f t="shared" si="0"/>
        <v>2.830225988700565</v>
      </c>
      <c r="L72" s="161">
        <f t="shared" si="1"/>
        <v>0.967271674068353</v>
      </c>
    </row>
    <row r="73" spans="1:12" ht="22.5">
      <c r="A73" s="24"/>
      <c r="B73" s="11" t="s">
        <v>118</v>
      </c>
      <c r="C73" s="6">
        <v>871</v>
      </c>
      <c r="D73" s="6" t="s">
        <v>44</v>
      </c>
      <c r="E73" s="6" t="s">
        <v>35</v>
      </c>
      <c r="F73" s="276" t="s">
        <v>117</v>
      </c>
      <c r="G73" s="89" t="s">
        <v>31</v>
      </c>
      <c r="H73" s="241">
        <f>H76+H79</f>
        <v>1035.8</v>
      </c>
      <c r="I73" s="241">
        <f>I76+I79</f>
        <v>354</v>
      </c>
      <c r="J73" s="241">
        <f>J76+J79</f>
        <v>1001.9</v>
      </c>
      <c r="K73" s="232">
        <f t="shared" si="0"/>
        <v>2.830225988700565</v>
      </c>
      <c r="L73" s="236">
        <f t="shared" si="1"/>
        <v>0.967271674068353</v>
      </c>
    </row>
    <row r="74" spans="1:12" ht="48" hidden="1">
      <c r="A74" s="24"/>
      <c r="B74" s="87" t="s">
        <v>120</v>
      </c>
      <c r="C74" s="6">
        <v>871</v>
      </c>
      <c r="D74" s="6" t="s">
        <v>44</v>
      </c>
      <c r="E74" s="6" t="s">
        <v>35</v>
      </c>
      <c r="F74" s="275" t="s">
        <v>119</v>
      </c>
      <c r="G74" s="89"/>
      <c r="H74" s="241">
        <f>H75</f>
        <v>0</v>
      </c>
      <c r="I74" s="241"/>
      <c r="J74" s="241"/>
      <c r="K74" s="232" t="e">
        <f t="shared" si="0"/>
        <v>#DIV/0!</v>
      </c>
      <c r="L74" s="236" t="e">
        <f t="shared" si="1"/>
        <v>#DIV/0!</v>
      </c>
    </row>
    <row r="75" spans="1:12" ht="22.5" hidden="1">
      <c r="A75" s="24"/>
      <c r="B75" s="11" t="s">
        <v>55</v>
      </c>
      <c r="C75" s="6">
        <v>871</v>
      </c>
      <c r="D75" s="6" t="s">
        <v>44</v>
      </c>
      <c r="E75" s="6" t="s">
        <v>35</v>
      </c>
      <c r="F75" s="275" t="s">
        <v>119</v>
      </c>
      <c r="G75" s="89" t="s">
        <v>53</v>
      </c>
      <c r="H75" s="241"/>
      <c r="I75" s="241"/>
      <c r="J75" s="241"/>
      <c r="K75" s="232" t="e">
        <f t="shared" si="0"/>
        <v>#DIV/0!</v>
      </c>
      <c r="L75" s="236" t="e">
        <f t="shared" si="1"/>
        <v>#DIV/0!</v>
      </c>
    </row>
    <row r="76" spans="1:12" ht="37.5" customHeight="1">
      <c r="A76" s="24"/>
      <c r="B76" s="11" t="s">
        <v>122</v>
      </c>
      <c r="C76" s="6">
        <v>871</v>
      </c>
      <c r="D76" s="6" t="s">
        <v>44</v>
      </c>
      <c r="E76" s="6" t="s">
        <v>35</v>
      </c>
      <c r="F76" s="275" t="s">
        <v>121</v>
      </c>
      <c r="G76" s="89"/>
      <c r="H76" s="241">
        <f>H77+H78</f>
        <v>987.8</v>
      </c>
      <c r="I76" s="241">
        <f>I77</f>
        <v>300</v>
      </c>
      <c r="J76" s="241">
        <f>J78</f>
        <v>953.9</v>
      </c>
      <c r="K76" s="232">
        <f t="shared" si="0"/>
        <v>3.1796666666666664</v>
      </c>
      <c r="L76" s="236">
        <f t="shared" si="1"/>
        <v>0.9656813120064791</v>
      </c>
    </row>
    <row r="77" spans="1:12" ht="13.5" customHeight="1" hidden="1">
      <c r="A77" s="24"/>
      <c r="B77" s="11" t="s">
        <v>55</v>
      </c>
      <c r="C77" s="6">
        <v>871</v>
      </c>
      <c r="D77" s="6" t="s">
        <v>44</v>
      </c>
      <c r="E77" s="6" t="s">
        <v>35</v>
      </c>
      <c r="F77" s="275" t="s">
        <v>121</v>
      </c>
      <c r="G77" s="89" t="s">
        <v>53</v>
      </c>
      <c r="H77" s="241">
        <v>0</v>
      </c>
      <c r="I77" s="241">
        <v>300</v>
      </c>
      <c r="J77" s="241">
        <v>0</v>
      </c>
      <c r="K77" s="232">
        <f t="shared" si="0"/>
        <v>0</v>
      </c>
      <c r="L77" s="236" t="e">
        <f t="shared" si="1"/>
        <v>#DIV/0!</v>
      </c>
    </row>
    <row r="78" spans="1:12" ht="22.5" customHeight="1">
      <c r="A78" s="24"/>
      <c r="B78" s="11" t="s">
        <v>1</v>
      </c>
      <c r="C78" s="6">
        <v>871</v>
      </c>
      <c r="D78" s="6" t="s">
        <v>44</v>
      </c>
      <c r="E78" s="6" t="s">
        <v>35</v>
      </c>
      <c r="F78" s="275" t="s">
        <v>121</v>
      </c>
      <c r="G78" s="89">
        <v>500</v>
      </c>
      <c r="H78" s="241">
        <v>987.8</v>
      </c>
      <c r="I78" s="241"/>
      <c r="J78" s="241">
        <v>953.9</v>
      </c>
      <c r="K78" s="232"/>
      <c r="L78" s="236">
        <f t="shared" si="1"/>
        <v>0.9656813120064791</v>
      </c>
    </row>
    <row r="79" spans="1:12" ht="24" customHeight="1">
      <c r="A79" s="24"/>
      <c r="B79" s="11" t="s">
        <v>197</v>
      </c>
      <c r="C79" s="6">
        <v>871</v>
      </c>
      <c r="D79" s="6" t="s">
        <v>44</v>
      </c>
      <c r="E79" s="6" t="s">
        <v>35</v>
      </c>
      <c r="F79" s="275" t="s">
        <v>196</v>
      </c>
      <c r="G79" s="89"/>
      <c r="H79" s="19">
        <f>H80</f>
        <v>48</v>
      </c>
      <c r="I79" s="19">
        <v>54</v>
      </c>
      <c r="J79" s="19">
        <f>J80</f>
        <v>48</v>
      </c>
      <c r="K79" s="232">
        <f t="shared" si="0"/>
        <v>0.8888888888888888</v>
      </c>
      <c r="L79" s="235">
        <f t="shared" si="1"/>
        <v>1</v>
      </c>
    </row>
    <row r="80" spans="1:12" ht="14.25" customHeight="1">
      <c r="A80" s="24"/>
      <c r="B80" s="135" t="s">
        <v>55</v>
      </c>
      <c r="C80" s="6">
        <v>871</v>
      </c>
      <c r="D80" s="6" t="s">
        <v>44</v>
      </c>
      <c r="E80" s="6" t="s">
        <v>35</v>
      </c>
      <c r="F80" s="275" t="s">
        <v>196</v>
      </c>
      <c r="G80" s="89">
        <v>500</v>
      </c>
      <c r="H80" s="19">
        <v>48</v>
      </c>
      <c r="I80" s="19">
        <v>54</v>
      </c>
      <c r="J80" s="19">
        <v>48</v>
      </c>
      <c r="K80" s="232">
        <f t="shared" si="0"/>
        <v>0.8888888888888888</v>
      </c>
      <c r="L80" s="235">
        <f t="shared" si="1"/>
        <v>1</v>
      </c>
    </row>
    <row r="81" spans="1:12" ht="12.75">
      <c r="A81" s="23"/>
      <c r="B81" s="10" t="s">
        <v>17</v>
      </c>
      <c r="C81" s="5">
        <v>871</v>
      </c>
      <c r="D81" s="5" t="s">
        <v>44</v>
      </c>
      <c r="E81" s="15" t="s">
        <v>41</v>
      </c>
      <c r="F81" s="274"/>
      <c r="G81" s="5"/>
      <c r="H81" s="18">
        <f>H82+H89+H91</f>
        <v>628.5</v>
      </c>
      <c r="I81" s="18">
        <f>I82+I89+I91</f>
        <v>102.5</v>
      </c>
      <c r="J81" s="18">
        <f>J82+J89+J91</f>
        <v>628.5</v>
      </c>
      <c r="K81" s="231">
        <f t="shared" si="0"/>
        <v>6.131707317073171</v>
      </c>
      <c r="L81" s="161">
        <f t="shared" si="1"/>
        <v>1</v>
      </c>
    </row>
    <row r="82" spans="1:12" ht="16.5" customHeight="1">
      <c r="A82" s="23"/>
      <c r="B82" s="135" t="s">
        <v>184</v>
      </c>
      <c r="C82" s="6">
        <v>871</v>
      </c>
      <c r="D82" s="6" t="s">
        <v>44</v>
      </c>
      <c r="E82" s="13" t="s">
        <v>41</v>
      </c>
      <c r="F82" s="275" t="s">
        <v>185</v>
      </c>
      <c r="G82" s="6"/>
      <c r="H82" s="19">
        <f>H83</f>
        <v>166</v>
      </c>
      <c r="I82" s="19">
        <f>I83</f>
        <v>102.5</v>
      </c>
      <c r="J82" s="19">
        <f>J83</f>
        <v>166</v>
      </c>
      <c r="K82" s="232">
        <f t="shared" si="0"/>
        <v>1.6195121951219513</v>
      </c>
      <c r="L82" s="164">
        <f t="shared" si="1"/>
        <v>1</v>
      </c>
    </row>
    <row r="83" spans="1:12" ht="25.5" customHeight="1">
      <c r="A83" s="23"/>
      <c r="B83" s="135" t="s">
        <v>182</v>
      </c>
      <c r="C83" s="6">
        <v>871</v>
      </c>
      <c r="D83" s="6" t="s">
        <v>44</v>
      </c>
      <c r="E83" s="13" t="s">
        <v>41</v>
      </c>
      <c r="F83" s="275" t="s">
        <v>183</v>
      </c>
      <c r="G83" s="6"/>
      <c r="H83" s="19">
        <f>H84+H85</f>
        <v>166</v>
      </c>
      <c r="I83" s="19">
        <f>I84+I85</f>
        <v>102.5</v>
      </c>
      <c r="J83" s="19">
        <f>J84+J85</f>
        <v>166</v>
      </c>
      <c r="K83" s="232">
        <f t="shared" si="0"/>
        <v>1.6195121951219513</v>
      </c>
      <c r="L83" s="164">
        <f t="shared" si="1"/>
        <v>1</v>
      </c>
    </row>
    <row r="84" spans="1:12" ht="27.75" customHeight="1">
      <c r="A84" s="23"/>
      <c r="B84" s="11" t="s">
        <v>1</v>
      </c>
      <c r="C84" s="6">
        <v>871</v>
      </c>
      <c r="D84" s="6" t="s">
        <v>44</v>
      </c>
      <c r="E84" s="13" t="s">
        <v>41</v>
      </c>
      <c r="F84" s="275" t="s">
        <v>183</v>
      </c>
      <c r="G84" s="6">
        <v>500</v>
      </c>
      <c r="H84" s="19">
        <v>166</v>
      </c>
      <c r="I84" s="19">
        <v>102</v>
      </c>
      <c r="J84" s="19">
        <v>166</v>
      </c>
      <c r="K84" s="232">
        <f t="shared" si="0"/>
        <v>1.6274509803921569</v>
      </c>
      <c r="L84" s="164">
        <f t="shared" si="1"/>
        <v>1</v>
      </c>
    </row>
    <row r="85" spans="1:12" ht="15" customHeight="1" hidden="1">
      <c r="A85" s="23"/>
      <c r="B85" s="11" t="s">
        <v>55</v>
      </c>
      <c r="C85" s="6">
        <v>871</v>
      </c>
      <c r="D85" s="6" t="s">
        <v>44</v>
      </c>
      <c r="E85" s="13" t="s">
        <v>41</v>
      </c>
      <c r="F85" s="275" t="s">
        <v>183</v>
      </c>
      <c r="G85" s="6" t="s">
        <v>53</v>
      </c>
      <c r="H85" s="19">
        <v>0</v>
      </c>
      <c r="I85" s="19">
        <v>0.5</v>
      </c>
      <c r="J85" s="19">
        <v>0</v>
      </c>
      <c r="K85" s="232">
        <f t="shared" si="0"/>
        <v>0</v>
      </c>
      <c r="L85" s="164" t="e">
        <f t="shared" si="1"/>
        <v>#DIV/0!</v>
      </c>
    </row>
    <row r="86" spans="1:12" ht="22.5" hidden="1">
      <c r="A86" s="24"/>
      <c r="B86" s="122" t="s">
        <v>136</v>
      </c>
      <c r="C86" s="6">
        <v>871</v>
      </c>
      <c r="D86" s="6" t="s">
        <v>44</v>
      </c>
      <c r="E86" s="13" t="s">
        <v>41</v>
      </c>
      <c r="F86" s="275" t="s">
        <v>137</v>
      </c>
      <c r="G86" s="6"/>
      <c r="H86" s="19">
        <f>H87</f>
        <v>0</v>
      </c>
      <c r="I86" s="19"/>
      <c r="J86" s="19"/>
      <c r="K86" s="171" t="e">
        <f t="shared" si="0"/>
        <v>#DIV/0!</v>
      </c>
      <c r="L86" s="164" t="e">
        <f t="shared" si="1"/>
        <v>#DIV/0!</v>
      </c>
    </row>
    <row r="87" spans="1:12" ht="102" hidden="1">
      <c r="A87" s="24"/>
      <c r="B87" s="11" t="s">
        <v>172</v>
      </c>
      <c r="C87" s="6">
        <v>871</v>
      </c>
      <c r="D87" s="6" t="s">
        <v>44</v>
      </c>
      <c r="E87" s="13" t="s">
        <v>41</v>
      </c>
      <c r="F87" s="275" t="s">
        <v>171</v>
      </c>
      <c r="G87" s="6"/>
      <c r="H87" s="19">
        <f>H88</f>
        <v>0</v>
      </c>
      <c r="I87" s="19"/>
      <c r="J87" s="19"/>
      <c r="K87" s="171" t="e">
        <f t="shared" si="0"/>
        <v>#DIV/0!</v>
      </c>
      <c r="L87" s="164" t="e">
        <f t="shared" si="1"/>
        <v>#DIV/0!</v>
      </c>
    </row>
    <row r="88" spans="1:12" ht="25.5" hidden="1">
      <c r="A88" s="24"/>
      <c r="B88" s="11" t="s">
        <v>1</v>
      </c>
      <c r="C88" s="6">
        <v>871</v>
      </c>
      <c r="D88" s="6" t="s">
        <v>44</v>
      </c>
      <c r="E88" s="13" t="s">
        <v>41</v>
      </c>
      <c r="F88" s="275" t="s">
        <v>171</v>
      </c>
      <c r="G88" s="6">
        <v>500</v>
      </c>
      <c r="H88" s="22">
        <v>0</v>
      </c>
      <c r="I88" s="22"/>
      <c r="J88" s="22"/>
      <c r="K88" s="171" t="e">
        <f t="shared" si="0"/>
        <v>#DIV/0!</v>
      </c>
      <c r="L88" s="164" t="e">
        <f t="shared" si="1"/>
        <v>#DIV/0!</v>
      </c>
    </row>
    <row r="89" spans="1:12" ht="106.5" customHeight="1">
      <c r="A89" s="24"/>
      <c r="B89" s="11" t="s">
        <v>172</v>
      </c>
      <c r="C89" s="6">
        <v>871</v>
      </c>
      <c r="D89" s="6" t="s">
        <v>44</v>
      </c>
      <c r="E89" s="13" t="s">
        <v>41</v>
      </c>
      <c r="F89" s="276" t="s">
        <v>243</v>
      </c>
      <c r="G89" s="90"/>
      <c r="H89" s="211">
        <f>H90</f>
        <v>0</v>
      </c>
      <c r="I89" s="211">
        <f>I90</f>
        <v>0</v>
      </c>
      <c r="J89" s="153">
        <v>0</v>
      </c>
      <c r="K89" s="154">
        <v>0</v>
      </c>
      <c r="L89" s="154"/>
    </row>
    <row r="90" spans="1:12" ht="25.5">
      <c r="A90" s="24"/>
      <c r="B90" s="11" t="s">
        <v>1</v>
      </c>
      <c r="C90" s="6">
        <v>871</v>
      </c>
      <c r="D90" s="6" t="s">
        <v>44</v>
      </c>
      <c r="E90" s="13" t="s">
        <v>41</v>
      </c>
      <c r="F90" s="276" t="s">
        <v>243</v>
      </c>
      <c r="G90" s="90" t="s">
        <v>58</v>
      </c>
      <c r="H90" s="211">
        <v>0</v>
      </c>
      <c r="I90" s="211">
        <v>0</v>
      </c>
      <c r="J90" s="153">
        <v>0</v>
      </c>
      <c r="K90" s="154">
        <v>0</v>
      </c>
      <c r="L90" s="154"/>
    </row>
    <row r="91" spans="1:12" ht="63.75">
      <c r="A91" s="24"/>
      <c r="B91" s="11" t="s">
        <v>242</v>
      </c>
      <c r="C91" s="6">
        <v>871</v>
      </c>
      <c r="D91" s="6" t="s">
        <v>44</v>
      </c>
      <c r="E91" s="13" t="s">
        <v>41</v>
      </c>
      <c r="F91" s="276" t="s">
        <v>244</v>
      </c>
      <c r="G91" s="90"/>
      <c r="H91" s="211">
        <f>H92</f>
        <v>462.5</v>
      </c>
      <c r="I91" s="211">
        <f>I92</f>
        <v>0</v>
      </c>
      <c r="J91" s="153">
        <v>462.5</v>
      </c>
      <c r="K91" s="154">
        <v>0</v>
      </c>
      <c r="L91" s="154">
        <f t="shared" si="1"/>
        <v>1</v>
      </c>
    </row>
    <row r="92" spans="1:12" ht="25.5">
      <c r="A92" s="24"/>
      <c r="B92" s="11" t="s">
        <v>1</v>
      </c>
      <c r="C92" s="6">
        <v>871</v>
      </c>
      <c r="D92" s="6" t="s">
        <v>44</v>
      </c>
      <c r="E92" s="13" t="s">
        <v>41</v>
      </c>
      <c r="F92" s="275">
        <v>7950403</v>
      </c>
      <c r="G92" s="89">
        <v>500</v>
      </c>
      <c r="H92" s="211">
        <v>462.5</v>
      </c>
      <c r="I92" s="211">
        <v>0</v>
      </c>
      <c r="J92" s="153">
        <v>462.5</v>
      </c>
      <c r="K92" s="154">
        <v>0</v>
      </c>
      <c r="L92" s="154">
        <f t="shared" si="1"/>
        <v>1</v>
      </c>
    </row>
    <row r="93" spans="1:12" ht="12.75">
      <c r="A93" s="23"/>
      <c r="B93" s="14" t="s">
        <v>18</v>
      </c>
      <c r="C93" s="5">
        <v>871</v>
      </c>
      <c r="D93" s="5" t="s">
        <v>44</v>
      </c>
      <c r="E93" s="5" t="s">
        <v>36</v>
      </c>
      <c r="F93" s="274" t="s">
        <v>33</v>
      </c>
      <c r="G93" s="5" t="s">
        <v>31</v>
      </c>
      <c r="H93" s="18">
        <f>H94</f>
        <v>9096.9</v>
      </c>
      <c r="I93" s="18">
        <f>I94</f>
        <v>1134.6</v>
      </c>
      <c r="J93" s="18">
        <f>J94</f>
        <v>4110.6</v>
      </c>
      <c r="K93" s="231">
        <f t="shared" si="0"/>
        <v>3.622950819672132</v>
      </c>
      <c r="L93" s="161">
        <f t="shared" si="1"/>
        <v>0.45186821884378203</v>
      </c>
    </row>
    <row r="94" spans="1:12" ht="12.75">
      <c r="A94" s="24"/>
      <c r="B94" s="11" t="s">
        <v>18</v>
      </c>
      <c r="C94" s="6">
        <v>871</v>
      </c>
      <c r="D94" s="6" t="s">
        <v>44</v>
      </c>
      <c r="E94" s="6" t="s">
        <v>36</v>
      </c>
      <c r="F94" s="275" t="s">
        <v>19</v>
      </c>
      <c r="G94" s="6" t="s">
        <v>31</v>
      </c>
      <c r="H94" s="19">
        <f>H95+H98+H101+H104+H106</f>
        <v>9096.9</v>
      </c>
      <c r="I94" s="19">
        <f>I95+I98+I101+I104+I106</f>
        <v>1134.6</v>
      </c>
      <c r="J94" s="19">
        <f>J95+J98+J101+J104+J106</f>
        <v>4110.6</v>
      </c>
      <c r="K94" s="232">
        <f t="shared" si="0"/>
        <v>3.622950819672132</v>
      </c>
      <c r="L94" s="164">
        <f t="shared" si="1"/>
        <v>0.45186821884378203</v>
      </c>
    </row>
    <row r="95" spans="1:12" ht="12" customHeight="1">
      <c r="A95" s="24"/>
      <c r="B95" s="11" t="s">
        <v>20</v>
      </c>
      <c r="C95" s="6">
        <v>871</v>
      </c>
      <c r="D95" s="6" t="s">
        <v>44</v>
      </c>
      <c r="E95" s="6" t="s">
        <v>36</v>
      </c>
      <c r="F95" s="275" t="s">
        <v>21</v>
      </c>
      <c r="G95" s="6" t="s">
        <v>31</v>
      </c>
      <c r="H95" s="19">
        <f>H96+H97</f>
        <v>1386.9</v>
      </c>
      <c r="I95" s="19">
        <f>I96</f>
        <v>340</v>
      </c>
      <c r="J95" s="238">
        <f>J97</f>
        <v>1386.8</v>
      </c>
      <c r="K95" s="232">
        <f t="shared" si="0"/>
        <v>4.078823529411765</v>
      </c>
      <c r="L95" s="235">
        <f t="shared" si="1"/>
        <v>0.9999278967481432</v>
      </c>
    </row>
    <row r="96" spans="1:12" ht="12.75" hidden="1">
      <c r="A96" s="24"/>
      <c r="B96" s="11" t="s">
        <v>55</v>
      </c>
      <c r="C96" s="6">
        <v>871</v>
      </c>
      <c r="D96" s="6" t="s">
        <v>44</v>
      </c>
      <c r="E96" s="6" t="s">
        <v>36</v>
      </c>
      <c r="F96" s="275" t="s">
        <v>21</v>
      </c>
      <c r="G96" s="6" t="s">
        <v>53</v>
      </c>
      <c r="H96" s="19">
        <v>0</v>
      </c>
      <c r="I96" s="19">
        <v>340</v>
      </c>
      <c r="J96" s="238">
        <v>0</v>
      </c>
      <c r="K96" s="232">
        <f t="shared" si="0"/>
        <v>0</v>
      </c>
      <c r="L96" s="235" t="e">
        <f t="shared" si="1"/>
        <v>#DIV/0!</v>
      </c>
    </row>
    <row r="97" spans="1:12" ht="25.5">
      <c r="A97" s="24"/>
      <c r="B97" s="11" t="s">
        <v>1</v>
      </c>
      <c r="C97" s="6">
        <v>871</v>
      </c>
      <c r="D97" s="6" t="s">
        <v>44</v>
      </c>
      <c r="E97" s="6" t="s">
        <v>36</v>
      </c>
      <c r="F97" s="275" t="s">
        <v>21</v>
      </c>
      <c r="G97" s="6">
        <v>500</v>
      </c>
      <c r="H97" s="19">
        <v>1386.9</v>
      </c>
      <c r="I97" s="19"/>
      <c r="J97" s="238">
        <v>1386.8</v>
      </c>
      <c r="K97" s="232"/>
      <c r="L97" s="235">
        <f t="shared" si="1"/>
        <v>0.9999278967481432</v>
      </c>
    </row>
    <row r="98" spans="1:12" ht="54.75" customHeight="1">
      <c r="A98" s="24"/>
      <c r="B98" s="11" t="s">
        <v>22</v>
      </c>
      <c r="C98" s="6">
        <v>871</v>
      </c>
      <c r="D98" s="6" t="s">
        <v>44</v>
      </c>
      <c r="E98" s="6" t="s">
        <v>36</v>
      </c>
      <c r="F98" s="275" t="s">
        <v>23</v>
      </c>
      <c r="G98" s="6" t="s">
        <v>31</v>
      </c>
      <c r="H98" s="241">
        <f>H99+H100</f>
        <v>6670.1</v>
      </c>
      <c r="I98" s="241">
        <f>I99</f>
        <v>414.2</v>
      </c>
      <c r="J98" s="241">
        <f>J100</f>
        <v>1687.7</v>
      </c>
      <c r="K98" s="232">
        <f t="shared" si="0"/>
        <v>4.074601641718977</v>
      </c>
      <c r="L98" s="236">
        <f t="shared" si="1"/>
        <v>0.253024692283474</v>
      </c>
    </row>
    <row r="99" spans="1:12" ht="0.75" customHeight="1" hidden="1">
      <c r="A99" s="24"/>
      <c r="B99" s="11" t="s">
        <v>55</v>
      </c>
      <c r="C99" s="6">
        <v>871</v>
      </c>
      <c r="D99" s="6" t="s">
        <v>44</v>
      </c>
      <c r="E99" s="6" t="s">
        <v>36</v>
      </c>
      <c r="F99" s="275" t="s">
        <v>23</v>
      </c>
      <c r="G99" s="6" t="s">
        <v>53</v>
      </c>
      <c r="H99" s="241">
        <v>0</v>
      </c>
      <c r="I99" s="241">
        <v>414.2</v>
      </c>
      <c r="J99" s="241">
        <v>0</v>
      </c>
      <c r="K99" s="232">
        <f t="shared" si="0"/>
        <v>0</v>
      </c>
      <c r="L99" s="236">
        <v>0</v>
      </c>
    </row>
    <row r="100" spans="1:12" ht="25.5">
      <c r="A100" s="24"/>
      <c r="B100" s="11" t="s">
        <v>1</v>
      </c>
      <c r="C100" s="6">
        <v>871</v>
      </c>
      <c r="D100" s="6" t="s">
        <v>44</v>
      </c>
      <c r="E100" s="6" t="s">
        <v>36</v>
      </c>
      <c r="F100" s="275" t="s">
        <v>23</v>
      </c>
      <c r="G100" s="6">
        <v>500</v>
      </c>
      <c r="H100" s="241">
        <v>6670.1</v>
      </c>
      <c r="I100" s="241"/>
      <c r="J100" s="241">
        <v>1687.7</v>
      </c>
      <c r="K100" s="232"/>
      <c r="L100" s="236">
        <f t="shared" si="1"/>
        <v>0.253024692283474</v>
      </c>
    </row>
    <row r="101" spans="1:12" ht="15" customHeight="1">
      <c r="A101" s="24"/>
      <c r="B101" s="25" t="s">
        <v>13</v>
      </c>
      <c r="C101" s="6">
        <v>871</v>
      </c>
      <c r="D101" s="6" t="s">
        <v>44</v>
      </c>
      <c r="E101" s="6" t="s">
        <v>36</v>
      </c>
      <c r="F101" s="275" t="s">
        <v>14</v>
      </c>
      <c r="G101" s="26"/>
      <c r="H101" s="19">
        <f>H102+H103</f>
        <v>315.1</v>
      </c>
      <c r="I101" s="19">
        <v>100</v>
      </c>
      <c r="J101" s="19">
        <f>J103</f>
        <v>315.1</v>
      </c>
      <c r="K101" s="232">
        <f t="shared" si="0"/>
        <v>3.1510000000000002</v>
      </c>
      <c r="L101" s="164">
        <f t="shared" si="1"/>
        <v>1</v>
      </c>
    </row>
    <row r="102" spans="1:12" ht="0.75" customHeight="1" hidden="1">
      <c r="A102" s="24"/>
      <c r="B102" s="11" t="s">
        <v>55</v>
      </c>
      <c r="C102" s="6">
        <v>871</v>
      </c>
      <c r="D102" s="6" t="s">
        <v>44</v>
      </c>
      <c r="E102" s="6" t="s">
        <v>36</v>
      </c>
      <c r="F102" s="277">
        <v>6000300</v>
      </c>
      <c r="G102" s="6" t="s">
        <v>53</v>
      </c>
      <c r="H102" s="19">
        <v>0</v>
      </c>
      <c r="I102" s="19">
        <v>100</v>
      </c>
      <c r="J102" s="19">
        <v>0</v>
      </c>
      <c r="K102" s="232">
        <f aca="true" t="shared" si="8" ref="K102:K115">J102/I102*100%</f>
        <v>0</v>
      </c>
      <c r="L102" s="164">
        <v>0</v>
      </c>
    </row>
    <row r="103" spans="1:12" ht="24.75" customHeight="1">
      <c r="A103" s="24"/>
      <c r="B103" s="11" t="s">
        <v>1</v>
      </c>
      <c r="C103" s="6">
        <v>871</v>
      </c>
      <c r="D103" s="6" t="s">
        <v>44</v>
      </c>
      <c r="E103" s="6" t="s">
        <v>36</v>
      </c>
      <c r="F103" s="277">
        <v>6000300</v>
      </c>
      <c r="G103" s="6">
        <v>500</v>
      </c>
      <c r="H103" s="19">
        <v>315.1</v>
      </c>
      <c r="I103" s="19"/>
      <c r="J103" s="19">
        <v>315.1</v>
      </c>
      <c r="K103" s="232"/>
      <c r="L103" s="164">
        <f t="shared" si="1"/>
        <v>1</v>
      </c>
    </row>
    <row r="104" spans="1:12" ht="0.75" customHeight="1" hidden="1">
      <c r="A104" s="24"/>
      <c r="B104" s="25" t="s">
        <v>245</v>
      </c>
      <c r="C104" s="6">
        <v>871</v>
      </c>
      <c r="D104" s="6" t="s">
        <v>44</v>
      </c>
      <c r="E104" s="6" t="s">
        <v>36</v>
      </c>
      <c r="F104" s="277">
        <v>6000400</v>
      </c>
      <c r="G104" s="92"/>
      <c r="H104" s="19">
        <f>H105</f>
        <v>0</v>
      </c>
      <c r="I104" s="19">
        <f>I105</f>
        <v>0</v>
      </c>
      <c r="J104" s="9">
        <v>0</v>
      </c>
      <c r="K104" s="150">
        <v>0</v>
      </c>
      <c r="L104" s="150"/>
    </row>
    <row r="105" spans="1:12" ht="25.5" hidden="1">
      <c r="A105" s="24"/>
      <c r="B105" s="11" t="s">
        <v>1</v>
      </c>
      <c r="C105" s="6">
        <v>871</v>
      </c>
      <c r="D105" s="6" t="s">
        <v>44</v>
      </c>
      <c r="E105" s="6" t="s">
        <v>36</v>
      </c>
      <c r="F105" s="277">
        <v>6000400</v>
      </c>
      <c r="G105" s="89">
        <v>500</v>
      </c>
      <c r="H105" s="19">
        <v>0</v>
      </c>
      <c r="I105" s="19">
        <v>0</v>
      </c>
      <c r="J105" s="9">
        <v>0</v>
      </c>
      <c r="K105" s="150">
        <v>0</v>
      </c>
      <c r="L105" s="150"/>
    </row>
    <row r="106" spans="1:12" ht="25.5">
      <c r="A106" s="24"/>
      <c r="B106" s="11" t="s">
        <v>24</v>
      </c>
      <c r="C106" s="6">
        <v>871</v>
      </c>
      <c r="D106" s="6" t="s">
        <v>44</v>
      </c>
      <c r="E106" s="6" t="s">
        <v>36</v>
      </c>
      <c r="F106" s="277">
        <v>6000500</v>
      </c>
      <c r="G106" s="6" t="s">
        <v>31</v>
      </c>
      <c r="H106" s="233">
        <f>H107+H108</f>
        <v>724.8</v>
      </c>
      <c r="I106" s="233">
        <f>I107+I108</f>
        <v>280.4</v>
      </c>
      <c r="J106" s="233">
        <f>J107+J108</f>
        <v>721</v>
      </c>
      <c r="K106" s="232">
        <f t="shared" si="8"/>
        <v>2.5713266761768905</v>
      </c>
      <c r="L106" s="163">
        <f aca="true" t="shared" si="9" ref="L106:L151">J106/H106*100%</f>
        <v>0.9947571743929361</v>
      </c>
    </row>
    <row r="107" spans="1:12" ht="17.25" customHeight="1" hidden="1">
      <c r="A107" s="24"/>
      <c r="B107" s="11" t="s">
        <v>55</v>
      </c>
      <c r="C107" s="6">
        <v>871</v>
      </c>
      <c r="D107" s="6" t="s">
        <v>44</v>
      </c>
      <c r="E107" s="6" t="s">
        <v>36</v>
      </c>
      <c r="F107" s="275" t="s">
        <v>25</v>
      </c>
      <c r="G107" s="6" t="s">
        <v>53</v>
      </c>
      <c r="H107" s="19">
        <v>0</v>
      </c>
      <c r="I107" s="19">
        <v>280.4</v>
      </c>
      <c r="J107" s="19">
        <v>0</v>
      </c>
      <c r="K107" s="232">
        <f t="shared" si="8"/>
        <v>0</v>
      </c>
      <c r="L107" s="164">
        <v>0</v>
      </c>
    </row>
    <row r="108" spans="1:12" ht="15.75" customHeight="1">
      <c r="A108" s="24"/>
      <c r="B108" s="11" t="s">
        <v>192</v>
      </c>
      <c r="C108" s="6">
        <v>871</v>
      </c>
      <c r="D108" s="6" t="s">
        <v>44</v>
      </c>
      <c r="E108" s="6" t="s">
        <v>36</v>
      </c>
      <c r="F108" s="275" t="s">
        <v>25</v>
      </c>
      <c r="G108" s="6">
        <v>500</v>
      </c>
      <c r="H108" s="19">
        <v>724.8</v>
      </c>
      <c r="I108" s="19">
        <v>0</v>
      </c>
      <c r="J108" s="19">
        <v>721</v>
      </c>
      <c r="K108" s="232">
        <v>0</v>
      </c>
      <c r="L108" s="164">
        <f t="shared" si="9"/>
        <v>0.9947571743929361</v>
      </c>
    </row>
    <row r="109" spans="1:12" ht="27" customHeight="1">
      <c r="A109" s="24"/>
      <c r="B109" s="10" t="s">
        <v>278</v>
      </c>
      <c r="C109" s="6">
        <v>871</v>
      </c>
      <c r="D109" s="6" t="s">
        <v>44</v>
      </c>
      <c r="E109" s="13" t="s">
        <v>44</v>
      </c>
      <c r="F109" s="276"/>
      <c r="G109" s="13"/>
      <c r="H109" s="18">
        <f>H110</f>
        <v>241.7</v>
      </c>
      <c r="I109" s="18"/>
      <c r="J109" s="18">
        <f>J110</f>
        <v>239.6</v>
      </c>
      <c r="K109" s="231"/>
      <c r="L109" s="161">
        <f t="shared" si="9"/>
        <v>0.9913115432354158</v>
      </c>
    </row>
    <row r="110" spans="1:12" ht="26.25" customHeight="1">
      <c r="A110" s="24"/>
      <c r="B110" s="11" t="s">
        <v>62</v>
      </c>
      <c r="C110" s="6">
        <v>871</v>
      </c>
      <c r="D110" s="6" t="s">
        <v>44</v>
      </c>
      <c r="E110" s="13" t="s">
        <v>44</v>
      </c>
      <c r="F110" s="276" t="s">
        <v>279</v>
      </c>
      <c r="G110" s="13" t="s">
        <v>61</v>
      </c>
      <c r="H110" s="19">
        <v>241.7</v>
      </c>
      <c r="I110" s="19"/>
      <c r="J110" s="19">
        <v>239.6</v>
      </c>
      <c r="K110" s="232"/>
      <c r="L110" s="164">
        <f t="shared" si="9"/>
        <v>0.9913115432354158</v>
      </c>
    </row>
    <row r="111" spans="1:12" ht="26.25" customHeight="1">
      <c r="A111" s="27"/>
      <c r="B111" s="8" t="s">
        <v>139</v>
      </c>
      <c r="C111" s="5">
        <v>871</v>
      </c>
      <c r="D111" s="15" t="s">
        <v>48</v>
      </c>
      <c r="E111" s="15"/>
      <c r="F111" s="274"/>
      <c r="G111" s="5"/>
      <c r="H111" s="157">
        <f>H112+H116</f>
        <v>108.4</v>
      </c>
      <c r="I111" s="157">
        <f>I112+I116</f>
        <v>12.1</v>
      </c>
      <c r="J111" s="157">
        <f>J112+J116</f>
        <v>108.4</v>
      </c>
      <c r="K111" s="231">
        <f t="shared" si="8"/>
        <v>8.958677685950414</v>
      </c>
      <c r="L111" s="162">
        <f t="shared" si="9"/>
        <v>1</v>
      </c>
    </row>
    <row r="112" spans="1:12" ht="26.25" customHeight="1">
      <c r="A112" s="27"/>
      <c r="B112" s="141" t="s">
        <v>177</v>
      </c>
      <c r="C112" s="5">
        <v>871</v>
      </c>
      <c r="D112" s="15" t="s">
        <v>48</v>
      </c>
      <c r="E112" s="15" t="s">
        <v>44</v>
      </c>
      <c r="F112" s="274"/>
      <c r="G112" s="88"/>
      <c r="H112" s="157">
        <f>H114</f>
        <v>28.6</v>
      </c>
      <c r="I112" s="157">
        <f aca="true" t="shared" si="10" ref="I112:J114">I113</f>
        <v>12.1</v>
      </c>
      <c r="J112" s="157">
        <f t="shared" si="10"/>
        <v>28.6</v>
      </c>
      <c r="K112" s="231">
        <f t="shared" si="8"/>
        <v>2.3636363636363638</v>
      </c>
      <c r="L112" s="162">
        <f t="shared" si="9"/>
        <v>1</v>
      </c>
    </row>
    <row r="113" spans="1:12" ht="24.75" customHeight="1">
      <c r="A113" s="27"/>
      <c r="B113" s="30" t="s">
        <v>176</v>
      </c>
      <c r="C113" s="119">
        <v>871</v>
      </c>
      <c r="D113" s="31" t="s">
        <v>16</v>
      </c>
      <c r="E113" s="31" t="s">
        <v>44</v>
      </c>
      <c r="F113" s="275" t="s">
        <v>174</v>
      </c>
      <c r="G113" s="88"/>
      <c r="H113" s="233">
        <f>H114</f>
        <v>28.6</v>
      </c>
      <c r="I113" s="233">
        <f t="shared" si="10"/>
        <v>12.1</v>
      </c>
      <c r="J113" s="233">
        <f t="shared" si="10"/>
        <v>28.6</v>
      </c>
      <c r="K113" s="232">
        <f t="shared" si="8"/>
        <v>2.3636363636363638</v>
      </c>
      <c r="L113" s="163">
        <f t="shared" si="9"/>
        <v>1</v>
      </c>
    </row>
    <row r="114" spans="1:12" ht="25.5" customHeight="1">
      <c r="A114" s="29"/>
      <c r="B114" s="30" t="s">
        <v>175</v>
      </c>
      <c r="C114" s="119">
        <v>871</v>
      </c>
      <c r="D114" s="31" t="s">
        <v>16</v>
      </c>
      <c r="E114" s="31" t="s">
        <v>44</v>
      </c>
      <c r="F114" s="275" t="s">
        <v>173</v>
      </c>
      <c r="G114" s="93"/>
      <c r="H114" s="233">
        <f>H115</f>
        <v>28.6</v>
      </c>
      <c r="I114" s="233">
        <f t="shared" si="10"/>
        <v>12.1</v>
      </c>
      <c r="J114" s="233">
        <f t="shared" si="10"/>
        <v>28.6</v>
      </c>
      <c r="K114" s="232">
        <f t="shared" si="8"/>
        <v>2.3636363636363638</v>
      </c>
      <c r="L114" s="163">
        <f t="shared" si="9"/>
        <v>1</v>
      </c>
    </row>
    <row r="115" spans="1:12" ht="24">
      <c r="A115" s="29"/>
      <c r="B115" s="87" t="s">
        <v>1</v>
      </c>
      <c r="C115" s="6">
        <v>871</v>
      </c>
      <c r="D115" s="31" t="s">
        <v>16</v>
      </c>
      <c r="E115" s="31" t="s">
        <v>44</v>
      </c>
      <c r="F115" s="275" t="s">
        <v>173</v>
      </c>
      <c r="G115" s="93">
        <v>500</v>
      </c>
      <c r="H115" s="233">
        <v>28.6</v>
      </c>
      <c r="I115" s="233">
        <v>12.1</v>
      </c>
      <c r="J115" s="233">
        <v>28.6</v>
      </c>
      <c r="K115" s="232">
        <f t="shared" si="8"/>
        <v>2.3636363636363638</v>
      </c>
      <c r="L115" s="163">
        <f t="shared" si="9"/>
        <v>1</v>
      </c>
    </row>
    <row r="116" spans="1:12" ht="25.5">
      <c r="A116" s="29"/>
      <c r="B116" s="10" t="s">
        <v>154</v>
      </c>
      <c r="C116" s="5">
        <v>871</v>
      </c>
      <c r="D116" s="36" t="s">
        <v>48</v>
      </c>
      <c r="E116" s="36" t="s">
        <v>48</v>
      </c>
      <c r="F116" s="274"/>
      <c r="G116" s="94"/>
      <c r="H116" s="157">
        <f aca="true" t="shared" si="11" ref="H116:J118">H117</f>
        <v>79.8</v>
      </c>
      <c r="I116" s="157">
        <f>I117</f>
        <v>0</v>
      </c>
      <c r="J116" s="157">
        <f t="shared" si="11"/>
        <v>79.8</v>
      </c>
      <c r="K116" s="231">
        <v>0</v>
      </c>
      <c r="L116" s="162">
        <f t="shared" si="9"/>
        <v>1</v>
      </c>
    </row>
    <row r="117" spans="1:12" ht="15.75" customHeight="1">
      <c r="A117" s="29"/>
      <c r="B117" s="140" t="s">
        <v>136</v>
      </c>
      <c r="C117" s="6">
        <v>871</v>
      </c>
      <c r="D117" s="31" t="s">
        <v>48</v>
      </c>
      <c r="E117" s="31" t="s">
        <v>48</v>
      </c>
      <c r="F117" s="275" t="s">
        <v>137</v>
      </c>
      <c r="G117" s="93"/>
      <c r="H117" s="19">
        <f t="shared" si="11"/>
        <v>79.8</v>
      </c>
      <c r="I117" s="19">
        <f>I118</f>
        <v>0</v>
      </c>
      <c r="J117" s="19">
        <f t="shared" si="11"/>
        <v>79.8</v>
      </c>
      <c r="K117" s="232">
        <v>0</v>
      </c>
      <c r="L117" s="163">
        <f t="shared" si="9"/>
        <v>1</v>
      </c>
    </row>
    <row r="118" spans="1:12" ht="52.5" customHeight="1">
      <c r="A118" s="29"/>
      <c r="B118" s="139" t="s">
        <v>187</v>
      </c>
      <c r="C118" s="6">
        <v>871</v>
      </c>
      <c r="D118" s="31" t="s">
        <v>48</v>
      </c>
      <c r="E118" s="31" t="s">
        <v>48</v>
      </c>
      <c r="F118" s="275" t="s">
        <v>186</v>
      </c>
      <c r="G118" s="93"/>
      <c r="H118" s="19">
        <f t="shared" si="11"/>
        <v>79.8</v>
      </c>
      <c r="I118" s="19">
        <f>I119</f>
        <v>0</v>
      </c>
      <c r="J118" s="19">
        <f t="shared" si="11"/>
        <v>79.8</v>
      </c>
      <c r="K118" s="232">
        <v>0</v>
      </c>
      <c r="L118" s="163">
        <f t="shared" si="9"/>
        <v>1</v>
      </c>
    </row>
    <row r="119" spans="1:12" ht="25.5">
      <c r="A119" s="29"/>
      <c r="B119" s="11" t="s">
        <v>1</v>
      </c>
      <c r="C119" s="6">
        <v>871</v>
      </c>
      <c r="D119" s="31" t="s">
        <v>48</v>
      </c>
      <c r="E119" s="31" t="s">
        <v>48</v>
      </c>
      <c r="F119" s="275" t="s">
        <v>186</v>
      </c>
      <c r="G119" s="93">
        <v>500</v>
      </c>
      <c r="H119" s="19">
        <v>79.8</v>
      </c>
      <c r="I119" s="19">
        <v>0</v>
      </c>
      <c r="J119" s="19">
        <v>79.8</v>
      </c>
      <c r="K119" s="232">
        <v>0</v>
      </c>
      <c r="L119" s="163">
        <f t="shared" si="9"/>
        <v>1</v>
      </c>
    </row>
    <row r="120" spans="1:12" ht="28.5">
      <c r="A120" s="29"/>
      <c r="B120" s="244" t="s">
        <v>299</v>
      </c>
      <c r="C120" s="245">
        <v>871</v>
      </c>
      <c r="D120" s="246" t="s">
        <v>49</v>
      </c>
      <c r="E120" s="246"/>
      <c r="F120" s="278"/>
      <c r="G120" s="247"/>
      <c r="H120" s="239">
        <f>H121</f>
        <v>3232.6</v>
      </c>
      <c r="I120" s="239">
        <f>I121</f>
        <v>818</v>
      </c>
      <c r="J120" s="248">
        <f>J121</f>
        <v>3093.2</v>
      </c>
      <c r="K120" s="240">
        <f aca="true" t="shared" si="12" ref="K120:K151">J120/I120*100%</f>
        <v>3.781418092909535</v>
      </c>
      <c r="L120" s="240">
        <f t="shared" si="9"/>
        <v>0.9568768174225082</v>
      </c>
    </row>
    <row r="121" spans="1:12" ht="12.75">
      <c r="A121" s="29"/>
      <c r="B121" s="14" t="s">
        <v>50</v>
      </c>
      <c r="C121" s="5">
        <v>871</v>
      </c>
      <c r="D121" s="5" t="s">
        <v>49</v>
      </c>
      <c r="E121" s="5" t="s">
        <v>35</v>
      </c>
      <c r="F121" s="274" t="s">
        <v>33</v>
      </c>
      <c r="G121" s="88" t="s">
        <v>31</v>
      </c>
      <c r="H121" s="18">
        <f>H122+H128+H129+H137+H138</f>
        <v>3232.6</v>
      </c>
      <c r="I121" s="18">
        <f>I122+I127+I131+I136</f>
        <v>818</v>
      </c>
      <c r="J121" s="138">
        <f>J122+J128+J129+J137+J138</f>
        <v>3093.2</v>
      </c>
      <c r="K121" s="152">
        <f t="shared" si="12"/>
        <v>3.781418092909535</v>
      </c>
      <c r="L121" s="152">
        <f t="shared" si="9"/>
        <v>0.9568768174225082</v>
      </c>
    </row>
    <row r="122" spans="1:12" ht="38.25">
      <c r="A122" s="29"/>
      <c r="B122" s="10" t="s">
        <v>54</v>
      </c>
      <c r="C122" s="5">
        <v>871</v>
      </c>
      <c r="D122" s="5" t="s">
        <v>49</v>
      </c>
      <c r="E122" s="5" t="s">
        <v>35</v>
      </c>
      <c r="F122" s="279">
        <v>4400000</v>
      </c>
      <c r="G122" s="88"/>
      <c r="H122" s="18">
        <f aca="true" t="shared" si="13" ref="H122:J123">H123</f>
        <v>2433.4</v>
      </c>
      <c r="I122" s="18">
        <f t="shared" si="13"/>
        <v>637.5</v>
      </c>
      <c r="J122" s="158">
        <f t="shared" si="13"/>
        <v>2349</v>
      </c>
      <c r="K122" s="152">
        <f t="shared" si="12"/>
        <v>3.684705882352941</v>
      </c>
      <c r="L122" s="152">
        <f t="shared" si="9"/>
        <v>0.9653160187392126</v>
      </c>
    </row>
    <row r="123" spans="1:12" ht="25.5">
      <c r="A123" s="29"/>
      <c r="B123" s="11" t="s">
        <v>60</v>
      </c>
      <c r="C123" s="6">
        <v>871</v>
      </c>
      <c r="D123" s="6" t="s">
        <v>49</v>
      </c>
      <c r="E123" s="6" t="s">
        <v>35</v>
      </c>
      <c r="F123" s="275" t="s">
        <v>59</v>
      </c>
      <c r="G123" s="89"/>
      <c r="H123" s="19">
        <f t="shared" si="13"/>
        <v>2433.4</v>
      </c>
      <c r="I123" s="19">
        <f t="shared" si="13"/>
        <v>637.5</v>
      </c>
      <c r="J123" s="9">
        <f t="shared" si="13"/>
        <v>2349</v>
      </c>
      <c r="K123" s="150">
        <f t="shared" si="12"/>
        <v>3.684705882352941</v>
      </c>
      <c r="L123" s="150">
        <f t="shared" si="9"/>
        <v>0.9653160187392126</v>
      </c>
    </row>
    <row r="124" spans="1:12" ht="25.5">
      <c r="A124" s="29"/>
      <c r="B124" s="11" t="s">
        <v>62</v>
      </c>
      <c r="C124" s="6">
        <v>871</v>
      </c>
      <c r="D124" s="6" t="s">
        <v>49</v>
      </c>
      <c r="E124" s="6" t="s">
        <v>35</v>
      </c>
      <c r="F124" s="275" t="s">
        <v>59</v>
      </c>
      <c r="G124" s="90" t="s">
        <v>61</v>
      </c>
      <c r="H124" s="19">
        <v>2433.4</v>
      </c>
      <c r="I124" s="19">
        <v>637.5</v>
      </c>
      <c r="J124" s="9">
        <v>2349</v>
      </c>
      <c r="K124" s="150">
        <f t="shared" si="12"/>
        <v>3.684705882352941</v>
      </c>
      <c r="L124" s="150">
        <f t="shared" si="9"/>
        <v>0.9653160187392126</v>
      </c>
    </row>
    <row r="125" spans="1:12" ht="12.75">
      <c r="A125" s="29"/>
      <c r="B125" s="11" t="s">
        <v>111</v>
      </c>
      <c r="C125" s="6">
        <v>871</v>
      </c>
      <c r="D125" s="26"/>
      <c r="E125" s="26"/>
      <c r="F125" s="280"/>
      <c r="G125" s="95"/>
      <c r="H125" s="39"/>
      <c r="I125" s="39"/>
      <c r="J125" s="9"/>
      <c r="K125" s="152"/>
      <c r="L125" s="150"/>
    </row>
    <row r="126" spans="1:12" ht="54" customHeight="1">
      <c r="A126" s="29"/>
      <c r="B126" s="2" t="s">
        <v>64</v>
      </c>
      <c r="C126" s="6">
        <v>871</v>
      </c>
      <c r="D126" s="26" t="s">
        <v>49</v>
      </c>
      <c r="E126" s="26" t="s">
        <v>35</v>
      </c>
      <c r="F126" s="280">
        <v>4409900</v>
      </c>
      <c r="G126" s="242" t="s">
        <v>61</v>
      </c>
      <c r="H126" s="211">
        <v>29.2</v>
      </c>
      <c r="I126" s="211">
        <v>7.9</v>
      </c>
      <c r="J126" s="153">
        <v>20.9</v>
      </c>
      <c r="K126" s="154">
        <f t="shared" si="12"/>
        <v>2.6455696202531644</v>
      </c>
      <c r="L126" s="154">
        <f t="shared" si="9"/>
        <v>0.7157534246575342</v>
      </c>
    </row>
    <row r="127" spans="1:12" ht="27" customHeight="1">
      <c r="A127" s="29"/>
      <c r="B127" s="243" t="s">
        <v>136</v>
      </c>
      <c r="C127" s="6">
        <v>871</v>
      </c>
      <c r="D127" s="6" t="s">
        <v>49</v>
      </c>
      <c r="E127" s="6" t="s">
        <v>35</v>
      </c>
      <c r="F127" s="275">
        <v>7950403</v>
      </c>
      <c r="G127" s="13"/>
      <c r="H127" s="211">
        <v>15</v>
      </c>
      <c r="I127" s="211">
        <f>I128</f>
        <v>15</v>
      </c>
      <c r="J127" s="237">
        <v>15</v>
      </c>
      <c r="K127" s="154">
        <f t="shared" si="12"/>
        <v>1</v>
      </c>
      <c r="L127" s="154">
        <f t="shared" si="9"/>
        <v>1</v>
      </c>
    </row>
    <row r="128" spans="1:12" ht="63.75">
      <c r="A128" s="29"/>
      <c r="B128" s="11" t="s">
        <v>242</v>
      </c>
      <c r="C128" s="6">
        <v>871</v>
      </c>
      <c r="D128" s="6" t="s">
        <v>49</v>
      </c>
      <c r="E128" s="6" t="s">
        <v>35</v>
      </c>
      <c r="F128" s="275">
        <v>7950403</v>
      </c>
      <c r="G128" s="13" t="s">
        <v>58</v>
      </c>
      <c r="H128" s="211">
        <v>15</v>
      </c>
      <c r="I128" s="211">
        <v>15</v>
      </c>
      <c r="J128" s="237">
        <v>15</v>
      </c>
      <c r="K128" s="154">
        <f t="shared" si="12"/>
        <v>1</v>
      </c>
      <c r="L128" s="154">
        <f t="shared" si="9"/>
        <v>1</v>
      </c>
    </row>
    <row r="129" spans="1:12" ht="18" customHeight="1">
      <c r="A129" s="29"/>
      <c r="B129" s="10" t="s">
        <v>112</v>
      </c>
      <c r="C129" s="5">
        <v>871</v>
      </c>
      <c r="D129" s="35" t="s">
        <v>49</v>
      </c>
      <c r="E129" s="35" t="s">
        <v>35</v>
      </c>
      <c r="F129" s="281" t="s">
        <v>113</v>
      </c>
      <c r="G129" s="99"/>
      <c r="H129" s="100">
        <f aca="true" t="shared" si="14" ref="H129:J130">H130</f>
        <v>757.1</v>
      </c>
      <c r="I129" s="100">
        <f t="shared" si="14"/>
        <v>160.5</v>
      </c>
      <c r="J129" s="158">
        <f t="shared" si="14"/>
        <v>702.1</v>
      </c>
      <c r="K129" s="152">
        <f t="shared" si="12"/>
        <v>4.374454828660436</v>
      </c>
      <c r="L129" s="152">
        <f t="shared" si="9"/>
        <v>0.9273543785497292</v>
      </c>
    </row>
    <row r="130" spans="1:12" ht="27" customHeight="1">
      <c r="A130" s="29"/>
      <c r="B130" s="11" t="s">
        <v>60</v>
      </c>
      <c r="C130" s="6">
        <v>871</v>
      </c>
      <c r="D130" s="32" t="s">
        <v>49</v>
      </c>
      <c r="E130" s="32" t="s">
        <v>35</v>
      </c>
      <c r="F130" s="275" t="s">
        <v>114</v>
      </c>
      <c r="G130" s="98"/>
      <c r="H130" s="22">
        <f t="shared" si="14"/>
        <v>757.1</v>
      </c>
      <c r="I130" s="22">
        <f t="shared" si="14"/>
        <v>160.5</v>
      </c>
      <c r="J130" s="9">
        <f t="shared" si="14"/>
        <v>702.1</v>
      </c>
      <c r="K130" s="150">
        <f t="shared" si="12"/>
        <v>4.374454828660436</v>
      </c>
      <c r="L130" s="150">
        <f t="shared" si="9"/>
        <v>0.9273543785497292</v>
      </c>
    </row>
    <row r="131" spans="1:12" ht="25.5">
      <c r="A131" s="29"/>
      <c r="B131" s="25" t="s">
        <v>62</v>
      </c>
      <c r="C131" s="6">
        <v>871</v>
      </c>
      <c r="D131" s="6" t="s">
        <v>49</v>
      </c>
      <c r="E131" s="6" t="s">
        <v>35</v>
      </c>
      <c r="F131" s="275" t="s">
        <v>114</v>
      </c>
      <c r="G131" s="13" t="s">
        <v>61</v>
      </c>
      <c r="H131" s="22">
        <v>757.1</v>
      </c>
      <c r="I131" s="22">
        <v>160.5</v>
      </c>
      <c r="J131" s="9">
        <v>702.1</v>
      </c>
      <c r="K131" s="150">
        <f t="shared" si="12"/>
        <v>4.374454828660436</v>
      </c>
      <c r="L131" s="150">
        <f t="shared" si="9"/>
        <v>0.9273543785497292</v>
      </c>
    </row>
    <row r="132" spans="1:12" ht="12.75">
      <c r="A132" s="29"/>
      <c r="B132" s="25" t="s">
        <v>111</v>
      </c>
      <c r="D132" s="26"/>
      <c r="E132" s="26"/>
      <c r="F132" s="280"/>
      <c r="G132" s="43"/>
      <c r="H132" s="38"/>
      <c r="I132" s="38"/>
      <c r="J132" s="9"/>
      <c r="K132" s="150"/>
      <c r="L132" s="150"/>
    </row>
    <row r="133" spans="1:12" ht="51">
      <c r="A133" s="29"/>
      <c r="B133" s="269" t="s">
        <v>64</v>
      </c>
      <c r="C133" s="6">
        <v>871</v>
      </c>
      <c r="D133" s="26" t="s">
        <v>49</v>
      </c>
      <c r="E133" s="26" t="s">
        <v>35</v>
      </c>
      <c r="F133" s="200" t="s">
        <v>255</v>
      </c>
      <c r="G133" s="41" t="s">
        <v>61</v>
      </c>
      <c r="H133" s="202">
        <v>8</v>
      </c>
      <c r="I133" s="202">
        <v>2</v>
      </c>
      <c r="J133" s="153">
        <v>6.4</v>
      </c>
      <c r="K133" s="154">
        <f t="shared" si="12"/>
        <v>3.2</v>
      </c>
      <c r="L133" s="154">
        <f>J133/H133*100%</f>
        <v>0.8</v>
      </c>
    </row>
    <row r="134" spans="1:12" ht="66.75" customHeight="1">
      <c r="A134" s="29"/>
      <c r="B134" s="2" t="s">
        <v>280</v>
      </c>
      <c r="C134" s="6">
        <v>871</v>
      </c>
      <c r="D134" s="26" t="s">
        <v>49</v>
      </c>
      <c r="E134" s="26" t="s">
        <v>35</v>
      </c>
      <c r="F134" s="200" t="s">
        <v>255</v>
      </c>
      <c r="G134" s="41" t="s">
        <v>61</v>
      </c>
      <c r="H134" s="202">
        <v>263.6</v>
      </c>
      <c r="I134" s="202"/>
      <c r="J134" s="153">
        <v>212.3</v>
      </c>
      <c r="K134" s="154"/>
      <c r="L134" s="154">
        <f>J134/H134*100%</f>
        <v>0.8053869499241274</v>
      </c>
    </row>
    <row r="135" spans="1:12" ht="24.75" customHeight="1">
      <c r="A135" s="29"/>
      <c r="B135" s="270" t="s">
        <v>123</v>
      </c>
      <c r="C135" s="32">
        <v>871</v>
      </c>
      <c r="D135" s="26" t="s">
        <v>49</v>
      </c>
      <c r="E135" s="26" t="s">
        <v>35</v>
      </c>
      <c r="F135" s="200" t="s">
        <v>255</v>
      </c>
      <c r="G135" s="41" t="s">
        <v>61</v>
      </c>
      <c r="H135" s="202">
        <v>17.5</v>
      </c>
      <c r="I135" s="202">
        <v>67.1</v>
      </c>
      <c r="J135" s="153">
        <v>17.4</v>
      </c>
      <c r="K135" s="154">
        <f t="shared" si="12"/>
        <v>0.2593144560357675</v>
      </c>
      <c r="L135" s="154">
        <f t="shared" si="9"/>
        <v>0.9942857142857142</v>
      </c>
    </row>
    <row r="136" spans="1:12" s="40" customFormat="1" ht="27" customHeight="1">
      <c r="A136" s="37"/>
      <c r="B136" s="243" t="s">
        <v>136</v>
      </c>
      <c r="C136" s="32">
        <v>871</v>
      </c>
      <c r="D136" s="6" t="s">
        <v>49</v>
      </c>
      <c r="E136" s="6" t="s">
        <v>35</v>
      </c>
      <c r="F136" s="275">
        <v>7950403</v>
      </c>
      <c r="G136" s="95"/>
      <c r="H136" s="211">
        <v>5</v>
      </c>
      <c r="I136" s="211">
        <v>5</v>
      </c>
      <c r="J136" s="237">
        <v>5</v>
      </c>
      <c r="K136" s="154">
        <f t="shared" si="12"/>
        <v>1</v>
      </c>
      <c r="L136" s="154">
        <f t="shared" si="9"/>
        <v>1</v>
      </c>
    </row>
    <row r="137" spans="1:12" s="40" customFormat="1" ht="53.25" customHeight="1">
      <c r="A137" s="37"/>
      <c r="B137" s="11" t="s">
        <v>242</v>
      </c>
      <c r="C137" s="32">
        <v>871</v>
      </c>
      <c r="D137" s="205" t="s">
        <v>49</v>
      </c>
      <c r="E137" s="205" t="s">
        <v>35</v>
      </c>
      <c r="F137" s="282">
        <v>7950403</v>
      </c>
      <c r="G137" s="215" t="s">
        <v>58</v>
      </c>
      <c r="H137" s="211">
        <v>5</v>
      </c>
      <c r="I137" s="211">
        <v>5</v>
      </c>
      <c r="J137" s="237">
        <v>5</v>
      </c>
      <c r="K137" s="154">
        <f t="shared" si="12"/>
        <v>1</v>
      </c>
      <c r="L137" s="154">
        <f t="shared" si="9"/>
        <v>1</v>
      </c>
    </row>
    <row r="138" spans="1:12" s="40" customFormat="1" ht="32.25" customHeight="1">
      <c r="A138" s="37"/>
      <c r="B138" s="11" t="s">
        <v>281</v>
      </c>
      <c r="C138" s="32">
        <v>871</v>
      </c>
      <c r="D138" s="205" t="s">
        <v>49</v>
      </c>
      <c r="E138" s="205" t="s">
        <v>35</v>
      </c>
      <c r="F138" s="282">
        <v>4400200</v>
      </c>
      <c r="G138" s="215" t="s">
        <v>63</v>
      </c>
      <c r="H138" s="211">
        <v>22.1</v>
      </c>
      <c r="I138" s="211"/>
      <c r="J138" s="237">
        <v>22.1</v>
      </c>
      <c r="K138" s="154"/>
      <c r="L138" s="154">
        <v>1</v>
      </c>
    </row>
    <row r="139" spans="1:12" ht="18.75" customHeight="1">
      <c r="A139" s="249"/>
      <c r="B139" s="250" t="s">
        <v>247</v>
      </c>
      <c r="C139" s="245">
        <v>871</v>
      </c>
      <c r="D139" s="206" t="s">
        <v>125</v>
      </c>
      <c r="E139" s="206"/>
      <c r="F139" s="283"/>
      <c r="G139" s="204"/>
      <c r="H139" s="210">
        <v>153</v>
      </c>
      <c r="I139" s="210">
        <f aca="true" t="shared" si="15" ref="I139:J141">I140</f>
        <v>38.2</v>
      </c>
      <c r="J139" s="225">
        <f t="shared" si="15"/>
        <v>153</v>
      </c>
      <c r="K139" s="156">
        <f t="shared" si="12"/>
        <v>4.00523560209424</v>
      </c>
      <c r="L139" s="156">
        <f t="shared" si="9"/>
        <v>1</v>
      </c>
    </row>
    <row r="140" spans="1:12" ht="13.5">
      <c r="A140" s="7"/>
      <c r="B140" s="10" t="s">
        <v>248</v>
      </c>
      <c r="C140" s="36" t="s">
        <v>68</v>
      </c>
      <c r="D140" s="206" t="s">
        <v>125</v>
      </c>
      <c r="E140" s="206" t="s">
        <v>35</v>
      </c>
      <c r="F140" s="283"/>
      <c r="G140" s="204"/>
      <c r="H140" s="210">
        <v>153</v>
      </c>
      <c r="I140" s="210">
        <f t="shared" si="15"/>
        <v>38.2</v>
      </c>
      <c r="J140" s="225">
        <f t="shared" si="15"/>
        <v>153</v>
      </c>
      <c r="K140" s="156">
        <f t="shared" si="12"/>
        <v>4.00523560209424</v>
      </c>
      <c r="L140" s="156">
        <f t="shared" si="9"/>
        <v>1</v>
      </c>
    </row>
    <row r="141" spans="1:12" ht="52.5" customHeight="1">
      <c r="A141" s="7"/>
      <c r="B141" s="11" t="s">
        <v>234</v>
      </c>
      <c r="C141" s="31" t="s">
        <v>68</v>
      </c>
      <c r="D141" s="207" t="s">
        <v>125</v>
      </c>
      <c r="E141" s="207" t="s">
        <v>35</v>
      </c>
      <c r="F141" s="282" t="s">
        <v>163</v>
      </c>
      <c r="G141" s="204"/>
      <c r="H141" s="211">
        <v>153</v>
      </c>
      <c r="I141" s="211">
        <f t="shared" si="15"/>
        <v>38.2</v>
      </c>
      <c r="J141" s="153">
        <f t="shared" si="15"/>
        <v>153</v>
      </c>
      <c r="K141" s="154">
        <f t="shared" si="12"/>
        <v>4.00523560209424</v>
      </c>
      <c r="L141" s="154">
        <f t="shared" si="9"/>
        <v>1</v>
      </c>
    </row>
    <row r="142" spans="1:12" ht="90.75" customHeight="1">
      <c r="A142" s="4"/>
      <c r="B142" s="11" t="s">
        <v>161</v>
      </c>
      <c r="C142" s="31" t="s">
        <v>68</v>
      </c>
      <c r="D142" s="207" t="s">
        <v>125</v>
      </c>
      <c r="E142" s="207" t="s">
        <v>35</v>
      </c>
      <c r="F142" s="282" t="s">
        <v>164</v>
      </c>
      <c r="G142" s="215" t="s">
        <v>237</v>
      </c>
      <c r="H142" s="211">
        <v>153</v>
      </c>
      <c r="I142" s="211">
        <v>38.2</v>
      </c>
      <c r="J142" s="153">
        <v>153</v>
      </c>
      <c r="K142" s="154">
        <f t="shared" si="12"/>
        <v>4.00523560209424</v>
      </c>
      <c r="L142" s="154">
        <f t="shared" si="9"/>
        <v>1</v>
      </c>
    </row>
    <row r="143" spans="1:12" s="40" customFormat="1" ht="19.5" customHeight="1">
      <c r="A143" s="37"/>
      <c r="B143" s="251" t="s">
        <v>256</v>
      </c>
      <c r="C143" s="15" t="s">
        <v>68</v>
      </c>
      <c r="D143" s="36" t="s">
        <v>252</v>
      </c>
      <c r="E143" s="31" t="s">
        <v>32</v>
      </c>
      <c r="F143" s="275" t="s">
        <v>33</v>
      </c>
      <c r="G143" s="32" t="s">
        <v>31</v>
      </c>
      <c r="H143" s="100">
        <f>H144+H156+H158</f>
        <v>2874.4</v>
      </c>
      <c r="I143" s="100">
        <f>I144+I158</f>
        <v>599.6</v>
      </c>
      <c r="J143" s="158">
        <f>J144+J158+J156</f>
        <v>2710.7000000000003</v>
      </c>
      <c r="K143" s="152">
        <f t="shared" si="12"/>
        <v>4.520847231487659</v>
      </c>
      <c r="L143" s="152">
        <f t="shared" si="9"/>
        <v>0.9430489841358197</v>
      </c>
    </row>
    <row r="144" spans="1:12" s="40" customFormat="1" ht="15.75" customHeight="1">
      <c r="A144" s="37"/>
      <c r="B144" s="10" t="s">
        <v>147</v>
      </c>
      <c r="C144" s="15" t="s">
        <v>68</v>
      </c>
      <c r="D144" s="15" t="s">
        <v>252</v>
      </c>
      <c r="E144" s="15" t="s">
        <v>35</v>
      </c>
      <c r="F144" s="284" t="s">
        <v>33</v>
      </c>
      <c r="G144" s="5" t="s">
        <v>31</v>
      </c>
      <c r="H144" s="100">
        <f>H145</f>
        <v>1952.7</v>
      </c>
      <c r="I144" s="100">
        <f>I145+I151</f>
        <v>423.2</v>
      </c>
      <c r="J144" s="158">
        <f>J145</f>
        <v>1851.8</v>
      </c>
      <c r="K144" s="152">
        <f t="shared" si="12"/>
        <v>4.375708884688091</v>
      </c>
      <c r="L144" s="152">
        <f t="shared" si="9"/>
        <v>0.948327956163261</v>
      </c>
    </row>
    <row r="145" spans="1:12" s="40" customFormat="1" ht="26.25" customHeight="1">
      <c r="A145" s="37"/>
      <c r="B145" s="11" t="s">
        <v>148</v>
      </c>
      <c r="C145" s="13" t="s">
        <v>68</v>
      </c>
      <c r="D145" s="13" t="s">
        <v>252</v>
      </c>
      <c r="E145" s="13" t="s">
        <v>35</v>
      </c>
      <c r="F145" s="276" t="s">
        <v>149</v>
      </c>
      <c r="G145" s="6"/>
      <c r="H145" s="22">
        <f>H146</f>
        <v>1952.7</v>
      </c>
      <c r="I145" s="22">
        <f>I146</f>
        <v>421.2</v>
      </c>
      <c r="J145" s="9">
        <f>J146</f>
        <v>1851.8</v>
      </c>
      <c r="K145" s="150">
        <f t="shared" si="12"/>
        <v>4.396486229819563</v>
      </c>
      <c r="L145" s="150">
        <f t="shared" si="9"/>
        <v>0.948327956163261</v>
      </c>
    </row>
    <row r="146" spans="1:12" s="40" customFormat="1" ht="28.5" customHeight="1">
      <c r="A146" s="37"/>
      <c r="B146" s="11" t="s">
        <v>60</v>
      </c>
      <c r="C146" s="13" t="s">
        <v>68</v>
      </c>
      <c r="D146" s="13" t="s">
        <v>252</v>
      </c>
      <c r="E146" s="13" t="s">
        <v>35</v>
      </c>
      <c r="F146" s="276" t="s">
        <v>150</v>
      </c>
      <c r="G146" s="6"/>
      <c r="H146" s="22">
        <f>H147</f>
        <v>1952.7</v>
      </c>
      <c r="I146" s="22">
        <f>I147</f>
        <v>421.2</v>
      </c>
      <c r="J146" s="9">
        <f>J147</f>
        <v>1851.8</v>
      </c>
      <c r="K146" s="150">
        <f t="shared" si="12"/>
        <v>4.396486229819563</v>
      </c>
      <c r="L146" s="150">
        <f t="shared" si="9"/>
        <v>0.948327956163261</v>
      </c>
    </row>
    <row r="147" spans="1:12" s="40" customFormat="1" ht="24.75" customHeight="1">
      <c r="A147" s="37"/>
      <c r="B147" s="11" t="s">
        <v>62</v>
      </c>
      <c r="C147" s="13" t="s">
        <v>68</v>
      </c>
      <c r="D147" s="13" t="s">
        <v>252</v>
      </c>
      <c r="E147" s="13" t="s">
        <v>35</v>
      </c>
      <c r="F147" s="285" t="s">
        <v>257</v>
      </c>
      <c r="G147" s="31" t="s">
        <v>61</v>
      </c>
      <c r="H147" s="22">
        <v>1952.7</v>
      </c>
      <c r="I147" s="22">
        <v>421.2</v>
      </c>
      <c r="J147" s="9">
        <v>1851.8</v>
      </c>
      <c r="K147" s="150">
        <f t="shared" si="12"/>
        <v>4.396486229819563</v>
      </c>
      <c r="L147" s="150">
        <f t="shared" si="9"/>
        <v>0.948327956163261</v>
      </c>
    </row>
    <row r="148" spans="1:12" s="40" customFormat="1" ht="12" customHeight="1">
      <c r="A148" s="37"/>
      <c r="B148" s="25" t="s">
        <v>111</v>
      </c>
      <c r="C148" s="43"/>
      <c r="D148" s="13"/>
      <c r="E148" s="13"/>
      <c r="F148" s="98"/>
      <c r="G148" s="43"/>
      <c r="H148" s="22"/>
      <c r="I148" s="22"/>
      <c r="J148" s="9"/>
      <c r="K148" s="152"/>
      <c r="L148" s="150"/>
    </row>
    <row r="149" spans="1:12" s="40" customFormat="1" ht="37.5" customHeight="1">
      <c r="A149" s="37"/>
      <c r="B149" s="252" t="s">
        <v>64</v>
      </c>
      <c r="C149" s="43" t="s">
        <v>68</v>
      </c>
      <c r="D149" s="13" t="s">
        <v>252</v>
      </c>
      <c r="E149" s="13" t="s">
        <v>35</v>
      </c>
      <c r="F149" s="276" t="s">
        <v>257</v>
      </c>
      <c r="G149" s="31" t="s">
        <v>61</v>
      </c>
      <c r="H149" s="211">
        <v>28.2</v>
      </c>
      <c r="I149" s="211">
        <v>7</v>
      </c>
      <c r="J149" s="153">
        <v>17.3</v>
      </c>
      <c r="K149" s="154">
        <f t="shared" si="12"/>
        <v>2.4714285714285715</v>
      </c>
      <c r="L149" s="154">
        <f t="shared" si="9"/>
        <v>0.6134751773049646</v>
      </c>
    </row>
    <row r="150" spans="1:12" ht="37.5" hidden="1">
      <c r="A150" s="56"/>
      <c r="B150" s="253" t="s">
        <v>12</v>
      </c>
      <c r="C150" s="57"/>
      <c r="D150" s="58"/>
      <c r="E150" s="58"/>
      <c r="F150" s="286"/>
      <c r="G150" s="59"/>
      <c r="H150" s="211">
        <v>2</v>
      </c>
      <c r="I150" s="211">
        <f>I151</f>
        <v>2</v>
      </c>
      <c r="J150" s="153">
        <v>0</v>
      </c>
      <c r="K150" s="154">
        <f t="shared" si="12"/>
        <v>0</v>
      </c>
      <c r="L150" s="154">
        <f t="shared" si="9"/>
        <v>0</v>
      </c>
    </row>
    <row r="151" spans="1:13" s="44" customFormat="1" ht="28.5" hidden="1">
      <c r="A151" s="23"/>
      <c r="B151" s="254" t="s">
        <v>46</v>
      </c>
      <c r="C151" s="5">
        <v>871</v>
      </c>
      <c r="D151" s="5" t="s">
        <v>44</v>
      </c>
      <c r="E151" s="5" t="s">
        <v>32</v>
      </c>
      <c r="F151" s="274" t="s">
        <v>33</v>
      </c>
      <c r="G151" s="5" t="s">
        <v>31</v>
      </c>
      <c r="H151" s="211">
        <v>2</v>
      </c>
      <c r="I151" s="211">
        <v>2</v>
      </c>
      <c r="J151" s="153">
        <v>0</v>
      </c>
      <c r="K151" s="154">
        <f t="shared" si="12"/>
        <v>0</v>
      </c>
      <c r="L151" s="154">
        <f t="shared" si="9"/>
        <v>0</v>
      </c>
      <c r="M151" s="46"/>
    </row>
    <row r="152" spans="1:13" s="44" customFormat="1" ht="12.75" hidden="1">
      <c r="A152" s="23"/>
      <c r="B152" s="255" t="s">
        <v>18</v>
      </c>
      <c r="C152" s="5">
        <v>871</v>
      </c>
      <c r="D152" s="5" t="s">
        <v>44</v>
      </c>
      <c r="E152" s="5" t="s">
        <v>36</v>
      </c>
      <c r="F152" s="274" t="s">
        <v>33</v>
      </c>
      <c r="G152" s="5" t="s">
        <v>31</v>
      </c>
      <c r="H152" s="50">
        <f>H153</f>
        <v>0</v>
      </c>
      <c r="I152" s="227"/>
      <c r="J152" s="167"/>
      <c r="K152" s="229" t="e">
        <f aca="true" t="shared" si="16" ref="K152:K160">J152/I152*100%</f>
        <v>#DIV/0!</v>
      </c>
      <c r="L152" s="162" t="e">
        <f aca="true" t="shared" si="17" ref="L152:L160">J152/H152*100%</f>
        <v>#DIV/0!</v>
      </c>
      <c r="M152" s="47"/>
    </row>
    <row r="153" spans="1:13" s="45" customFormat="1" ht="12.75" hidden="1">
      <c r="A153" s="24"/>
      <c r="B153" s="256" t="s">
        <v>18</v>
      </c>
      <c r="C153" s="6">
        <v>871</v>
      </c>
      <c r="D153" s="6" t="s">
        <v>44</v>
      </c>
      <c r="E153" s="6" t="s">
        <v>36</v>
      </c>
      <c r="F153" s="275" t="s">
        <v>19</v>
      </c>
      <c r="G153" s="6" t="s">
        <v>31</v>
      </c>
      <c r="H153" s="51">
        <f>H154</f>
        <v>0</v>
      </c>
      <c r="I153" s="228"/>
      <c r="J153" s="168"/>
      <c r="K153" s="229" t="e">
        <f t="shared" si="16"/>
        <v>#DIV/0!</v>
      </c>
      <c r="L153" s="162" t="e">
        <f t="shared" si="17"/>
        <v>#DIV/0!</v>
      </c>
      <c r="M153" s="48"/>
    </row>
    <row r="154" spans="1:13" s="45" customFormat="1" ht="12.75" hidden="1">
      <c r="A154" s="24"/>
      <c r="B154" s="256" t="s">
        <v>20</v>
      </c>
      <c r="C154" s="6">
        <v>871</v>
      </c>
      <c r="D154" s="6" t="s">
        <v>44</v>
      </c>
      <c r="E154" s="6" t="s">
        <v>36</v>
      </c>
      <c r="F154" s="275" t="s">
        <v>21</v>
      </c>
      <c r="G154" s="6" t="s">
        <v>31</v>
      </c>
      <c r="H154" s="51">
        <f>H155</f>
        <v>0</v>
      </c>
      <c r="I154" s="228"/>
      <c r="J154" s="168"/>
      <c r="K154" s="229" t="e">
        <f t="shared" si="16"/>
        <v>#DIV/0!</v>
      </c>
      <c r="L154" s="162" t="e">
        <f t="shared" si="17"/>
        <v>#DIV/0!</v>
      </c>
      <c r="M154" s="48"/>
    </row>
    <row r="155" spans="1:13" s="45" customFormat="1" ht="12.75" hidden="1">
      <c r="A155" s="24"/>
      <c r="B155" s="256" t="s">
        <v>55</v>
      </c>
      <c r="C155" s="6">
        <v>871</v>
      </c>
      <c r="D155" s="6" t="s">
        <v>44</v>
      </c>
      <c r="E155" s="6" t="s">
        <v>36</v>
      </c>
      <c r="F155" s="275" t="s">
        <v>21</v>
      </c>
      <c r="G155" s="6" t="s">
        <v>53</v>
      </c>
      <c r="H155" s="51"/>
      <c r="I155" s="228"/>
      <c r="J155" s="168"/>
      <c r="K155" s="229" t="e">
        <f t="shared" si="16"/>
        <v>#DIV/0!</v>
      </c>
      <c r="L155" s="162" t="e">
        <f t="shared" si="17"/>
        <v>#DIV/0!</v>
      </c>
      <c r="M155" s="49"/>
    </row>
    <row r="156" spans="1:12" ht="25.5">
      <c r="A156" s="9"/>
      <c r="B156" s="209" t="s">
        <v>136</v>
      </c>
      <c r="C156" s="9">
        <v>871</v>
      </c>
      <c r="D156" s="13" t="s">
        <v>252</v>
      </c>
      <c r="E156" s="13" t="s">
        <v>35</v>
      </c>
      <c r="F156" s="276" t="s">
        <v>244</v>
      </c>
      <c r="G156" s="13"/>
      <c r="H156" s="211">
        <v>2</v>
      </c>
      <c r="I156" s="211">
        <f>I157</f>
        <v>2</v>
      </c>
      <c r="J156" s="153">
        <v>1.9</v>
      </c>
      <c r="K156" s="154">
        <f t="shared" si="16"/>
        <v>0.95</v>
      </c>
      <c r="L156" s="154">
        <f t="shared" si="17"/>
        <v>0.95</v>
      </c>
    </row>
    <row r="157" spans="1:12" ht="53.25" customHeight="1">
      <c r="A157" s="9"/>
      <c r="B157" s="256" t="s">
        <v>242</v>
      </c>
      <c r="C157" s="153">
        <v>871</v>
      </c>
      <c r="D157" s="13" t="s">
        <v>252</v>
      </c>
      <c r="E157" s="13" t="s">
        <v>35</v>
      </c>
      <c r="F157" s="276" t="s">
        <v>244</v>
      </c>
      <c r="G157" s="31" t="s">
        <v>58</v>
      </c>
      <c r="H157" s="211">
        <v>2</v>
      </c>
      <c r="I157" s="211">
        <v>2</v>
      </c>
      <c r="J157" s="153">
        <v>1.9</v>
      </c>
      <c r="K157" s="154">
        <f t="shared" si="16"/>
        <v>0.95</v>
      </c>
      <c r="L157" s="154">
        <f t="shared" si="17"/>
        <v>0.95</v>
      </c>
    </row>
    <row r="158" spans="1:12" ht="24.75" customHeight="1">
      <c r="A158" s="9"/>
      <c r="B158" s="110" t="s">
        <v>250</v>
      </c>
      <c r="C158" s="225">
        <v>871</v>
      </c>
      <c r="D158" s="36" t="s">
        <v>252</v>
      </c>
      <c r="E158" s="36" t="s">
        <v>44</v>
      </c>
      <c r="F158" s="275"/>
      <c r="G158" s="32"/>
      <c r="H158" s="100">
        <f aca="true" t="shared" si="18" ref="H158:J159">H159</f>
        <v>919.7</v>
      </c>
      <c r="I158" s="100">
        <f t="shared" si="18"/>
        <v>176.4</v>
      </c>
      <c r="J158" s="158">
        <f t="shared" si="18"/>
        <v>857</v>
      </c>
      <c r="K158" s="152">
        <f t="shared" si="16"/>
        <v>4.85827664399093</v>
      </c>
      <c r="L158" s="152">
        <f t="shared" si="17"/>
        <v>0.9318255953028161</v>
      </c>
    </row>
    <row r="159" spans="1:12" ht="24.75" customHeight="1">
      <c r="A159" s="9"/>
      <c r="B159" s="30" t="s">
        <v>151</v>
      </c>
      <c r="C159" s="153">
        <v>871</v>
      </c>
      <c r="D159" s="31" t="s">
        <v>252</v>
      </c>
      <c r="E159" s="31" t="s">
        <v>44</v>
      </c>
      <c r="F159" s="275" t="s">
        <v>152</v>
      </c>
      <c r="G159" s="32"/>
      <c r="H159" s="22">
        <f t="shared" si="18"/>
        <v>919.7</v>
      </c>
      <c r="I159" s="22">
        <f t="shared" si="18"/>
        <v>176.4</v>
      </c>
      <c r="J159" s="9">
        <f t="shared" si="18"/>
        <v>857</v>
      </c>
      <c r="K159" s="150">
        <f t="shared" si="16"/>
        <v>4.85827664399093</v>
      </c>
      <c r="L159" s="150">
        <f t="shared" si="17"/>
        <v>0.9318255953028161</v>
      </c>
    </row>
    <row r="160" spans="1:12" ht="28.5" customHeight="1">
      <c r="A160" s="9"/>
      <c r="B160" s="11" t="s">
        <v>62</v>
      </c>
      <c r="C160" s="153">
        <v>871</v>
      </c>
      <c r="D160" s="31" t="s">
        <v>252</v>
      </c>
      <c r="E160" s="31" t="s">
        <v>44</v>
      </c>
      <c r="F160" s="275" t="s">
        <v>152</v>
      </c>
      <c r="G160" s="31" t="s">
        <v>61</v>
      </c>
      <c r="H160" s="22">
        <v>919.7</v>
      </c>
      <c r="I160" s="22">
        <v>176.4</v>
      </c>
      <c r="J160" s="9">
        <v>857</v>
      </c>
      <c r="K160" s="150">
        <f t="shared" si="16"/>
        <v>4.85827664399093</v>
      </c>
      <c r="L160" s="150">
        <f t="shared" si="17"/>
        <v>0.9318255953028161</v>
      </c>
    </row>
    <row r="161" spans="1:12" ht="36" customHeight="1">
      <c r="A161" s="262">
        <v>2</v>
      </c>
      <c r="B161" s="261" t="s">
        <v>178</v>
      </c>
      <c r="C161" s="259"/>
      <c r="D161" s="260"/>
      <c r="E161" s="260"/>
      <c r="F161" s="286"/>
      <c r="G161" s="260"/>
      <c r="H161" s="101">
        <f>H162</f>
        <v>451.29999999999995</v>
      </c>
      <c r="I161" s="101">
        <f>I162</f>
        <v>98.5</v>
      </c>
      <c r="J161" s="263">
        <f>J162</f>
        <v>432.7</v>
      </c>
      <c r="K161" s="147">
        <f>K162</f>
        <v>4.392893401015228</v>
      </c>
      <c r="L161" s="147">
        <f>L162</f>
        <v>0.9587857301130069</v>
      </c>
    </row>
    <row r="162" spans="1:12" ht="27.75" customHeight="1">
      <c r="A162" s="9"/>
      <c r="B162" s="8" t="s">
        <v>34</v>
      </c>
      <c r="C162" s="225">
        <v>872</v>
      </c>
      <c r="D162" s="128" t="s">
        <v>35</v>
      </c>
      <c r="E162" s="128" t="s">
        <v>32</v>
      </c>
      <c r="F162" s="281" t="s">
        <v>33</v>
      </c>
      <c r="G162" s="257" t="s">
        <v>31</v>
      </c>
      <c r="H162" s="264">
        <f>H163+H169+H183+H188+H192</f>
        <v>451.29999999999995</v>
      </c>
      <c r="I162" s="264">
        <f>I163+I169+I183+I188+I192</f>
        <v>98.5</v>
      </c>
      <c r="J162" s="230">
        <f>J163+J169+J183+J188+J192</f>
        <v>432.7</v>
      </c>
      <c r="K162" s="258">
        <f>J162/I162*100%</f>
        <v>4.392893401015228</v>
      </c>
      <c r="L162" s="258">
        <f>J162/H162*100%</f>
        <v>0.9587857301130069</v>
      </c>
    </row>
    <row r="163" spans="1:12" ht="51.75" customHeight="1">
      <c r="A163" s="9"/>
      <c r="B163" s="103" t="s">
        <v>128</v>
      </c>
      <c r="C163" s="225">
        <v>872</v>
      </c>
      <c r="D163" s="5" t="s">
        <v>35</v>
      </c>
      <c r="E163" s="15" t="s">
        <v>36</v>
      </c>
      <c r="F163" s="274" t="s">
        <v>33</v>
      </c>
      <c r="G163" s="5" t="s">
        <v>31</v>
      </c>
      <c r="H163" s="157">
        <f aca="true" t="shared" si="19" ref="H163:J165">H164</f>
        <v>202.1</v>
      </c>
      <c r="I163" s="157">
        <f>I164</f>
        <v>43.5</v>
      </c>
      <c r="J163" s="155">
        <f t="shared" si="19"/>
        <v>183.6</v>
      </c>
      <c r="K163" s="156">
        <f aca="true" t="shared" si="20" ref="K163:K169">J163/I163*100%</f>
        <v>4.220689655172413</v>
      </c>
      <c r="L163" s="156">
        <f aca="true" t="shared" si="21" ref="L163:L169">J163/H163*100%</f>
        <v>0.9084611578426521</v>
      </c>
    </row>
    <row r="164" spans="1:12" ht="64.5" customHeight="1">
      <c r="A164" s="9"/>
      <c r="B164" s="11" t="s">
        <v>37</v>
      </c>
      <c r="C164" s="153">
        <v>872</v>
      </c>
      <c r="D164" s="13" t="s">
        <v>35</v>
      </c>
      <c r="E164" s="13" t="s">
        <v>36</v>
      </c>
      <c r="F164" s="275" t="s">
        <v>258</v>
      </c>
      <c r="G164" s="6" t="s">
        <v>31</v>
      </c>
      <c r="H164" s="233">
        <f t="shared" si="19"/>
        <v>202.1</v>
      </c>
      <c r="I164" s="233">
        <f>I165</f>
        <v>43.5</v>
      </c>
      <c r="J164" s="237">
        <f t="shared" si="19"/>
        <v>183.6</v>
      </c>
      <c r="K164" s="154">
        <f t="shared" si="20"/>
        <v>4.220689655172413</v>
      </c>
      <c r="L164" s="154">
        <f t="shared" si="21"/>
        <v>0.9084611578426521</v>
      </c>
    </row>
    <row r="165" spans="1:12" ht="17.25" customHeight="1">
      <c r="A165" s="9"/>
      <c r="B165" s="11" t="s">
        <v>39</v>
      </c>
      <c r="C165" s="153">
        <v>872</v>
      </c>
      <c r="D165" s="13" t="s">
        <v>35</v>
      </c>
      <c r="E165" s="13" t="s">
        <v>36</v>
      </c>
      <c r="F165" s="275" t="s">
        <v>40</v>
      </c>
      <c r="G165" s="6" t="s">
        <v>31</v>
      </c>
      <c r="H165" s="233">
        <f t="shared" si="19"/>
        <v>202.1</v>
      </c>
      <c r="I165" s="233">
        <f>I166</f>
        <v>43.5</v>
      </c>
      <c r="J165" s="237">
        <f t="shared" si="19"/>
        <v>183.6</v>
      </c>
      <c r="K165" s="154">
        <f t="shared" si="20"/>
        <v>4.220689655172413</v>
      </c>
      <c r="L165" s="154">
        <f t="shared" si="21"/>
        <v>0.9084611578426521</v>
      </c>
    </row>
    <row r="166" spans="1:12" ht="25.5">
      <c r="A166" s="9"/>
      <c r="B166" s="11" t="s">
        <v>1</v>
      </c>
      <c r="C166" s="153">
        <v>872</v>
      </c>
      <c r="D166" s="13" t="s">
        <v>35</v>
      </c>
      <c r="E166" s="13" t="s">
        <v>36</v>
      </c>
      <c r="F166" s="275" t="s">
        <v>40</v>
      </c>
      <c r="G166" s="6">
        <v>500</v>
      </c>
      <c r="H166" s="233">
        <v>202.1</v>
      </c>
      <c r="I166" s="233">
        <v>43.5</v>
      </c>
      <c r="J166" s="237">
        <v>183.6</v>
      </c>
      <c r="K166" s="154">
        <f t="shared" si="20"/>
        <v>4.220689655172413</v>
      </c>
      <c r="L166" s="154">
        <f t="shared" si="21"/>
        <v>0.9084611578426521</v>
      </c>
    </row>
    <row r="167" spans="1:12" ht="12.75">
      <c r="A167" s="9"/>
      <c r="B167" s="10" t="s">
        <v>56</v>
      </c>
      <c r="C167" s="5">
        <v>872</v>
      </c>
      <c r="D167" s="5" t="s">
        <v>35</v>
      </c>
      <c r="E167" s="5">
        <v>13</v>
      </c>
      <c r="F167" s="274"/>
      <c r="G167" s="5"/>
      <c r="H167" s="157">
        <f>H168+H174</f>
        <v>249.2</v>
      </c>
      <c r="I167" s="157">
        <f>I168+I174</f>
        <v>55</v>
      </c>
      <c r="J167" s="157">
        <f>J168+J174</f>
        <v>249.1</v>
      </c>
      <c r="K167" s="231">
        <f t="shared" si="20"/>
        <v>4.529090909090909</v>
      </c>
      <c r="L167" s="162">
        <f t="shared" si="21"/>
        <v>0.9995987158908507</v>
      </c>
    </row>
    <row r="168" spans="1:12" ht="15.75" customHeight="1">
      <c r="A168" s="9"/>
      <c r="B168" s="9" t="s">
        <v>116</v>
      </c>
      <c r="C168" s="153">
        <v>872</v>
      </c>
      <c r="D168" s="13" t="s">
        <v>35</v>
      </c>
      <c r="E168" s="13" t="s">
        <v>225</v>
      </c>
      <c r="F168" s="287" t="s">
        <v>188</v>
      </c>
      <c r="G168" s="153"/>
      <c r="H168" s="233">
        <f>H169</f>
        <v>249.2</v>
      </c>
      <c r="I168" s="233">
        <f>I169</f>
        <v>55</v>
      </c>
      <c r="J168" s="233">
        <f>J169</f>
        <v>249.1</v>
      </c>
      <c r="K168" s="232">
        <f t="shared" si="20"/>
        <v>4.529090909090909</v>
      </c>
      <c r="L168" s="163">
        <f t="shared" si="21"/>
        <v>0.9995987158908507</v>
      </c>
    </row>
    <row r="169" spans="1:12" ht="26.25" customHeight="1">
      <c r="A169" s="9"/>
      <c r="B169" s="139" t="s">
        <v>1</v>
      </c>
      <c r="C169" s="153">
        <v>872</v>
      </c>
      <c r="D169" s="13" t="s">
        <v>35</v>
      </c>
      <c r="E169" s="13" t="s">
        <v>225</v>
      </c>
      <c r="F169" s="287" t="s">
        <v>188</v>
      </c>
      <c r="G169" s="153">
        <v>500</v>
      </c>
      <c r="H169" s="233">
        <v>249.2</v>
      </c>
      <c r="I169" s="233">
        <v>55</v>
      </c>
      <c r="J169" s="233">
        <v>249.1</v>
      </c>
      <c r="K169" s="232">
        <f t="shared" si="20"/>
        <v>4.529090909090909</v>
      </c>
      <c r="L169" s="163">
        <f t="shared" si="21"/>
        <v>0.9995987158908507</v>
      </c>
    </row>
    <row r="170" spans="8:12" ht="12.75" customHeight="1" hidden="1">
      <c r="H170" s="33">
        <f>H8+H161</f>
        <v>23680.3</v>
      </c>
      <c r="I170" s="33">
        <f>I8+I161</f>
        <v>4712.5</v>
      </c>
      <c r="J170" s="33">
        <f>J161+J8</f>
        <v>17894.9</v>
      </c>
      <c r="K170" s="33"/>
      <c r="L170" s="33"/>
    </row>
    <row r="171" spans="8:12" ht="0.75" customHeight="1">
      <c r="H171" s="33">
        <f>SUM(H8+H161)</f>
        <v>23680.3</v>
      </c>
      <c r="I171" s="33"/>
      <c r="J171" s="33">
        <f>SUM(J161+J8)</f>
        <v>17894.9</v>
      </c>
      <c r="K171" s="33"/>
      <c r="L171" s="33"/>
    </row>
    <row r="172" spans="8:12" ht="12.75">
      <c r="H172" s="33"/>
      <c r="I172" s="33"/>
      <c r="J172" s="33"/>
      <c r="K172" s="33"/>
      <c r="L172" s="33"/>
    </row>
    <row r="173" spans="1:12" ht="12.75">
      <c r="A173" s="314" t="s">
        <v>272</v>
      </c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</row>
    <row r="174" spans="8:12" ht="12.75">
      <c r="H174" s="33"/>
      <c r="I174" s="33"/>
      <c r="J174" s="33"/>
      <c r="K174" s="33"/>
      <c r="L174" s="33"/>
    </row>
    <row r="175" spans="8:12" ht="12.75">
      <c r="H175" s="33"/>
      <c r="I175" s="33"/>
      <c r="J175" s="33"/>
      <c r="K175" s="33"/>
      <c r="L175" s="33"/>
    </row>
    <row r="176" spans="8:12" ht="12.75">
      <c r="H176" s="33"/>
      <c r="I176" s="33"/>
      <c r="J176" s="33"/>
      <c r="K176" s="33"/>
      <c r="L176" s="33"/>
    </row>
    <row r="177" spans="8:12" ht="12.75">
      <c r="H177" s="33"/>
      <c r="I177" s="33"/>
      <c r="J177" s="33"/>
      <c r="K177" s="33"/>
      <c r="L177" s="33"/>
    </row>
    <row r="178" spans="8:12" ht="12.75">
      <c r="H178" s="33"/>
      <c r="I178" s="33"/>
      <c r="J178" s="33"/>
      <c r="K178" s="33"/>
      <c r="L178" s="33"/>
    </row>
    <row r="179" spans="8:12" ht="12.75">
      <c r="H179" s="33"/>
      <c r="I179" s="33"/>
      <c r="J179" s="33"/>
      <c r="K179" s="33"/>
      <c r="L179" s="33"/>
    </row>
    <row r="180" spans="8:12" ht="12.75">
      <c r="H180" s="33"/>
      <c r="I180" s="33"/>
      <c r="J180" s="33"/>
      <c r="K180" s="33"/>
      <c r="L180" s="33"/>
    </row>
    <row r="181" spans="8:12" ht="12.75">
      <c r="H181" s="33"/>
      <c r="I181" s="33"/>
      <c r="J181" s="33"/>
      <c r="K181" s="33"/>
      <c r="L181" s="33"/>
    </row>
    <row r="182" spans="8:12" ht="12.75">
      <c r="H182" s="33"/>
      <c r="I182" s="33"/>
      <c r="J182" s="33"/>
      <c r="K182" s="33"/>
      <c r="L182" s="33"/>
    </row>
    <row r="183" spans="8:12" ht="12.75">
      <c r="H183" s="33"/>
      <c r="I183" s="33"/>
      <c r="J183" s="33"/>
      <c r="K183" s="33"/>
      <c r="L183" s="33"/>
    </row>
    <row r="184" spans="8:12" ht="12.75">
      <c r="H184" s="33"/>
      <c r="I184" s="33"/>
      <c r="J184" s="33"/>
      <c r="K184" s="33"/>
      <c r="L184" s="33"/>
    </row>
    <row r="185" spans="8:12" ht="12.75">
      <c r="H185" s="33"/>
      <c r="I185" s="33"/>
      <c r="J185" s="33"/>
      <c r="K185" s="33"/>
      <c r="L185" s="33"/>
    </row>
    <row r="186" spans="8:12" ht="12.75">
      <c r="H186" s="33"/>
      <c r="I186" s="33"/>
      <c r="J186" s="33"/>
      <c r="K186" s="33"/>
      <c r="L186" s="33"/>
    </row>
    <row r="187" spans="8:12" ht="12.75">
      <c r="H187" s="33"/>
      <c r="I187" s="33"/>
      <c r="J187" s="33"/>
      <c r="K187" s="33"/>
      <c r="L187" s="33"/>
    </row>
    <row r="188" spans="8:12" ht="12.75">
      <c r="H188" s="33"/>
      <c r="I188" s="33"/>
      <c r="J188" s="33"/>
      <c r="K188" s="33"/>
      <c r="L188" s="33"/>
    </row>
    <row r="189" spans="8:12" ht="12.75">
      <c r="H189" s="33"/>
      <c r="I189" s="33"/>
      <c r="J189" s="33"/>
      <c r="K189" s="33"/>
      <c r="L189" s="33"/>
    </row>
    <row r="190" spans="8:12" ht="12.75">
      <c r="H190" s="33"/>
      <c r="I190" s="33"/>
      <c r="J190" s="33"/>
      <c r="K190" s="33"/>
      <c r="L190" s="33"/>
    </row>
    <row r="191" spans="8:12" ht="12.75">
      <c r="H191" s="33"/>
      <c r="I191" s="33"/>
      <c r="J191" s="33"/>
      <c r="K191" s="33"/>
      <c r="L191" s="33"/>
    </row>
    <row r="192" spans="8:12" ht="12.75">
      <c r="H192" s="33"/>
      <c r="I192" s="33"/>
      <c r="J192" s="33"/>
      <c r="K192" s="33"/>
      <c r="L192" s="33"/>
    </row>
    <row r="193" spans="8:12" ht="12.75">
      <c r="H193" s="33"/>
      <c r="I193" s="33"/>
      <c r="J193" s="33"/>
      <c r="K193" s="33"/>
      <c r="L193" s="33"/>
    </row>
    <row r="194" spans="8:12" ht="12.75">
      <c r="H194" s="33"/>
      <c r="I194" s="33"/>
      <c r="J194" s="33"/>
      <c r="K194" s="33"/>
      <c r="L194" s="33"/>
    </row>
    <row r="195" spans="8:12" ht="12.75">
      <c r="H195" s="33"/>
      <c r="I195" s="33"/>
      <c r="J195" s="33"/>
      <c r="K195" s="33"/>
      <c r="L195" s="33"/>
    </row>
    <row r="196" spans="8:12" ht="12.75">
      <c r="H196" s="33"/>
      <c r="I196" s="33"/>
      <c r="J196" s="33"/>
      <c r="K196" s="33"/>
      <c r="L196" s="33"/>
    </row>
    <row r="197" spans="8:12" ht="12.75">
      <c r="H197" s="33"/>
      <c r="I197" s="33"/>
      <c r="J197" s="33"/>
      <c r="K197" s="33"/>
      <c r="L197" s="33"/>
    </row>
    <row r="198" spans="8:12" ht="12.75">
      <c r="H198" s="33"/>
      <c r="I198" s="33"/>
      <c r="J198" s="33"/>
      <c r="K198" s="33"/>
      <c r="L198" s="33"/>
    </row>
    <row r="199" spans="8:12" ht="12.75">
      <c r="H199" s="33"/>
      <c r="I199" s="33"/>
      <c r="J199" s="33"/>
      <c r="K199" s="33"/>
      <c r="L199" s="33"/>
    </row>
    <row r="200" spans="8:12" ht="12.75">
      <c r="H200" s="33"/>
      <c r="I200" s="33"/>
      <c r="J200" s="33"/>
      <c r="K200" s="33"/>
      <c r="L200" s="33"/>
    </row>
    <row r="201" spans="8:12" ht="12.75">
      <c r="H201" s="33"/>
      <c r="I201" s="33"/>
      <c r="J201" s="33"/>
      <c r="K201" s="33"/>
      <c r="L201" s="33"/>
    </row>
    <row r="202" spans="8:12" ht="12.75">
      <c r="H202" s="33"/>
      <c r="I202" s="33"/>
      <c r="J202" s="33"/>
      <c r="K202" s="33"/>
      <c r="L202" s="33"/>
    </row>
    <row r="203" spans="8:12" ht="12.75">
      <c r="H203" s="33"/>
      <c r="I203" s="33"/>
      <c r="J203" s="33"/>
      <c r="K203" s="33"/>
      <c r="L203" s="33"/>
    </row>
    <row r="204" spans="8:12" ht="12.75">
      <c r="H204" s="33"/>
      <c r="I204" s="33"/>
      <c r="J204" s="33"/>
      <c r="K204" s="33"/>
      <c r="L204" s="33"/>
    </row>
    <row r="205" spans="8:12" ht="12.75">
      <c r="H205" s="33"/>
      <c r="I205" s="33"/>
      <c r="J205" s="33"/>
      <c r="K205" s="33"/>
      <c r="L205" s="33"/>
    </row>
    <row r="206" spans="8:12" ht="12.75">
      <c r="H206" s="33"/>
      <c r="I206" s="33"/>
      <c r="J206" s="33"/>
      <c r="K206" s="33"/>
      <c r="L206" s="33"/>
    </row>
    <row r="207" spans="8:12" ht="12.75">
      <c r="H207" s="33"/>
      <c r="I207" s="33"/>
      <c r="J207" s="33"/>
      <c r="K207" s="33"/>
      <c r="L207" s="33"/>
    </row>
    <row r="208" spans="8:12" ht="12.75">
      <c r="H208" s="33"/>
      <c r="I208" s="33"/>
      <c r="J208" s="33"/>
      <c r="K208" s="33"/>
      <c r="L208" s="33"/>
    </row>
    <row r="209" spans="8:12" ht="12.75">
      <c r="H209" s="33"/>
      <c r="I209" s="33"/>
      <c r="J209" s="33"/>
      <c r="K209" s="33"/>
      <c r="L209" s="33"/>
    </row>
    <row r="210" spans="8:12" ht="12.75">
      <c r="H210" s="33"/>
      <c r="I210" s="33"/>
      <c r="J210" s="33"/>
      <c r="K210" s="33"/>
      <c r="L210" s="33"/>
    </row>
    <row r="211" spans="8:12" ht="12.75">
      <c r="H211" s="33"/>
      <c r="I211" s="33"/>
      <c r="J211" s="33"/>
      <c r="K211" s="33"/>
      <c r="L211" s="33"/>
    </row>
    <row r="212" spans="8:12" ht="12.75">
      <c r="H212" s="33"/>
      <c r="I212" s="33"/>
      <c r="J212" s="33"/>
      <c r="K212" s="33"/>
      <c r="L212" s="33"/>
    </row>
    <row r="213" spans="8:12" ht="12.75">
      <c r="H213" s="33"/>
      <c r="I213" s="33"/>
      <c r="J213" s="33"/>
      <c r="K213" s="33"/>
      <c r="L213" s="33"/>
    </row>
    <row r="214" spans="8:12" ht="12.75">
      <c r="H214" s="33"/>
      <c r="I214" s="33"/>
      <c r="J214" s="33"/>
      <c r="K214" s="33"/>
      <c r="L214" s="33"/>
    </row>
    <row r="215" spans="8:12" ht="12.75">
      <c r="H215" s="33"/>
      <c r="I215" s="33"/>
      <c r="J215" s="33"/>
      <c r="K215" s="33"/>
      <c r="L215" s="33"/>
    </row>
    <row r="216" spans="8:12" ht="12.75">
      <c r="H216" s="33"/>
      <c r="I216" s="33"/>
      <c r="J216" s="33"/>
      <c r="K216" s="33"/>
      <c r="L216" s="33"/>
    </row>
    <row r="217" spans="8:12" ht="12.75">
      <c r="H217" s="33"/>
      <c r="I217" s="33"/>
      <c r="J217" s="33"/>
      <c r="K217" s="33"/>
      <c r="L217" s="33"/>
    </row>
    <row r="218" spans="8:12" ht="12.75">
      <c r="H218" s="33"/>
      <c r="I218" s="33"/>
      <c r="J218" s="33"/>
      <c r="K218" s="33"/>
      <c r="L218" s="33"/>
    </row>
    <row r="219" spans="8:12" ht="12.75">
      <c r="H219" s="33"/>
      <c r="I219" s="33"/>
      <c r="J219" s="33"/>
      <c r="K219" s="33"/>
      <c r="L219" s="33"/>
    </row>
    <row r="220" spans="8:12" ht="12.75">
      <c r="H220" s="33"/>
      <c r="I220" s="33"/>
      <c r="J220" s="33"/>
      <c r="K220" s="33"/>
      <c r="L220" s="33"/>
    </row>
    <row r="221" spans="8:12" ht="12.75">
      <c r="H221" s="33"/>
      <c r="I221" s="33"/>
      <c r="J221" s="33"/>
      <c r="K221" s="33"/>
      <c r="L221" s="33"/>
    </row>
    <row r="222" spans="8:12" ht="12.75">
      <c r="H222" s="33"/>
      <c r="I222" s="33"/>
      <c r="J222" s="33"/>
      <c r="K222" s="33"/>
      <c r="L222" s="33"/>
    </row>
    <row r="223" spans="8:12" ht="12.75">
      <c r="H223" s="33"/>
      <c r="I223" s="33"/>
      <c r="J223" s="33"/>
      <c r="K223" s="33"/>
      <c r="L223" s="33"/>
    </row>
    <row r="224" spans="8:12" ht="12.75">
      <c r="H224" s="33"/>
      <c r="I224" s="33"/>
      <c r="J224" s="33"/>
      <c r="K224" s="33"/>
      <c r="L224" s="33"/>
    </row>
    <row r="225" spans="8:12" ht="12.75">
      <c r="H225" s="33"/>
      <c r="I225" s="33"/>
      <c r="J225" s="33"/>
      <c r="K225" s="33"/>
      <c r="L225" s="33"/>
    </row>
    <row r="226" spans="8:12" ht="12.75">
      <c r="H226" s="33"/>
      <c r="I226" s="33"/>
      <c r="J226" s="33"/>
      <c r="K226" s="33"/>
      <c r="L226" s="33"/>
    </row>
    <row r="227" spans="8:12" ht="12.75">
      <c r="H227" s="33"/>
      <c r="I227" s="33"/>
      <c r="J227" s="33"/>
      <c r="K227" s="33"/>
      <c r="L227" s="33"/>
    </row>
    <row r="228" spans="8:12" ht="12.75">
      <c r="H228" s="33"/>
      <c r="I228" s="33"/>
      <c r="J228" s="33"/>
      <c r="K228" s="33"/>
      <c r="L228" s="33"/>
    </row>
    <row r="229" spans="8:12" ht="12.75">
      <c r="H229" s="33"/>
      <c r="I229" s="33"/>
      <c r="J229" s="33"/>
      <c r="K229" s="33"/>
      <c r="L229" s="33"/>
    </row>
    <row r="230" spans="8:12" ht="12.75">
      <c r="H230" s="33"/>
      <c r="I230" s="33"/>
      <c r="J230" s="33"/>
      <c r="K230" s="33"/>
      <c r="L230" s="33"/>
    </row>
    <row r="231" spans="8:12" ht="12.75">
      <c r="H231" s="33"/>
      <c r="I231" s="33"/>
      <c r="J231" s="33"/>
      <c r="K231" s="33"/>
      <c r="L231" s="33"/>
    </row>
    <row r="232" spans="8:12" ht="12.75">
      <c r="H232" s="33"/>
      <c r="I232" s="33"/>
      <c r="J232" s="33"/>
      <c r="K232" s="33"/>
      <c r="L232" s="33"/>
    </row>
    <row r="233" spans="8:12" ht="12.75">
      <c r="H233" s="33"/>
      <c r="I233" s="33"/>
      <c r="J233" s="33"/>
      <c r="K233" s="33"/>
      <c r="L233" s="33"/>
    </row>
    <row r="234" spans="8:12" ht="12.75">
      <c r="H234" s="33"/>
      <c r="I234" s="33"/>
      <c r="J234" s="33"/>
      <c r="K234" s="33"/>
      <c r="L234" s="33"/>
    </row>
    <row r="235" spans="8:12" ht="12.75">
      <c r="H235" s="33"/>
      <c r="I235" s="33"/>
      <c r="J235" s="33"/>
      <c r="K235" s="33"/>
      <c r="L235" s="33"/>
    </row>
    <row r="236" spans="8:12" ht="12.75">
      <c r="H236" s="33"/>
      <c r="I236" s="33"/>
      <c r="J236" s="33"/>
      <c r="K236" s="33"/>
      <c r="L236" s="33"/>
    </row>
    <row r="237" spans="8:12" ht="12.75">
      <c r="H237" s="33"/>
      <c r="I237" s="33"/>
      <c r="J237" s="33"/>
      <c r="K237" s="33"/>
      <c r="L237" s="33"/>
    </row>
    <row r="238" spans="8:12" ht="12.75">
      <c r="H238" s="33"/>
      <c r="I238" s="33"/>
      <c r="J238" s="33"/>
      <c r="K238" s="33"/>
      <c r="L238" s="33"/>
    </row>
    <row r="239" spans="8:12" ht="12.75">
      <c r="H239" s="33"/>
      <c r="I239" s="33"/>
      <c r="J239" s="33"/>
      <c r="K239" s="33"/>
      <c r="L239" s="33"/>
    </row>
    <row r="240" spans="8:12" ht="12.75">
      <c r="H240" s="33"/>
      <c r="I240" s="33"/>
      <c r="J240" s="33"/>
      <c r="K240" s="33"/>
      <c r="L240" s="33"/>
    </row>
    <row r="241" spans="8:12" ht="12.75">
      <c r="H241" s="33"/>
      <c r="I241" s="33"/>
      <c r="J241" s="33"/>
      <c r="K241" s="33"/>
      <c r="L241" s="33"/>
    </row>
    <row r="242" spans="8:12" ht="12.75">
      <c r="H242" s="33"/>
      <c r="I242" s="33"/>
      <c r="J242" s="33"/>
      <c r="K242" s="33"/>
      <c r="L242" s="33"/>
    </row>
    <row r="243" spans="8:12" ht="12.75">
      <c r="H243" s="33"/>
      <c r="I243" s="33"/>
      <c r="J243" s="33"/>
      <c r="K243" s="33"/>
      <c r="L243" s="33"/>
    </row>
    <row r="244" spans="8:12" ht="12.75">
      <c r="H244" s="33"/>
      <c r="I244" s="33"/>
      <c r="J244" s="33"/>
      <c r="K244" s="33"/>
      <c r="L244" s="33"/>
    </row>
    <row r="245" spans="8:12" ht="12.75">
      <c r="H245" s="33"/>
      <c r="I245" s="33"/>
      <c r="J245" s="33"/>
      <c r="K245" s="33"/>
      <c r="L245" s="33"/>
    </row>
    <row r="246" spans="8:12" ht="12.75">
      <c r="H246" s="33"/>
      <c r="I246" s="33"/>
      <c r="J246" s="33"/>
      <c r="K246" s="33"/>
      <c r="L246" s="33"/>
    </row>
    <row r="247" spans="8:12" ht="12.75">
      <c r="H247" s="33"/>
      <c r="I247" s="33"/>
      <c r="J247" s="33"/>
      <c r="K247" s="33"/>
      <c r="L247" s="33"/>
    </row>
    <row r="248" spans="8:12" ht="12.75">
      <c r="H248" s="33"/>
      <c r="I248" s="33"/>
      <c r="J248" s="33"/>
      <c r="K248" s="33"/>
      <c r="L248" s="33"/>
    </row>
    <row r="249" spans="8:12" ht="12.75">
      <c r="H249" s="33"/>
      <c r="I249" s="33"/>
      <c r="J249" s="33"/>
      <c r="K249" s="33"/>
      <c r="L249" s="33"/>
    </row>
    <row r="250" spans="8:12" ht="12.75">
      <c r="H250" s="33"/>
      <c r="I250" s="33"/>
      <c r="J250" s="33"/>
      <c r="K250" s="33"/>
      <c r="L250" s="33"/>
    </row>
    <row r="251" spans="8:12" ht="12.75">
      <c r="H251" s="33"/>
      <c r="I251" s="33"/>
      <c r="J251" s="33"/>
      <c r="K251" s="33"/>
      <c r="L251" s="33"/>
    </row>
    <row r="252" spans="8:12" ht="12.75">
      <c r="H252" s="33"/>
      <c r="I252" s="33"/>
      <c r="J252" s="33"/>
      <c r="K252" s="33"/>
      <c r="L252" s="33"/>
    </row>
    <row r="253" spans="8:12" ht="12.75">
      <c r="H253" s="33"/>
      <c r="I253" s="33"/>
      <c r="J253" s="33"/>
      <c r="K253" s="33"/>
      <c r="L253" s="33"/>
    </row>
    <row r="254" spans="8:12" ht="12.75">
      <c r="H254" s="33"/>
      <c r="I254" s="33"/>
      <c r="J254" s="33"/>
      <c r="K254" s="33"/>
      <c r="L254" s="33"/>
    </row>
    <row r="255" spans="8:12" ht="12.75">
      <c r="H255" s="33"/>
      <c r="I255" s="33"/>
      <c r="J255" s="33"/>
      <c r="K255" s="33"/>
      <c r="L255" s="33"/>
    </row>
    <row r="256" spans="8:12" ht="12.75">
      <c r="H256" s="33"/>
      <c r="I256" s="33"/>
      <c r="J256" s="33"/>
      <c r="K256" s="33"/>
      <c r="L256" s="33"/>
    </row>
    <row r="257" spans="8:12" ht="12.75">
      <c r="H257" s="33"/>
      <c r="I257" s="33"/>
      <c r="J257" s="33"/>
      <c r="K257" s="33"/>
      <c r="L257" s="33"/>
    </row>
    <row r="258" spans="8:12" ht="12.75">
      <c r="H258" s="33"/>
      <c r="I258" s="33"/>
      <c r="J258" s="33"/>
      <c r="K258" s="33"/>
      <c r="L258" s="33"/>
    </row>
    <row r="259" spans="8:12" ht="12.75">
      <c r="H259" s="33"/>
      <c r="I259" s="33"/>
      <c r="J259" s="33"/>
      <c r="K259" s="33"/>
      <c r="L259" s="33"/>
    </row>
    <row r="260" spans="8:12" ht="12.75">
      <c r="H260" s="33"/>
      <c r="I260" s="33"/>
      <c r="J260" s="33"/>
      <c r="K260" s="33"/>
      <c r="L260" s="33"/>
    </row>
    <row r="261" spans="8:12" ht="12.75">
      <c r="H261" s="33"/>
      <c r="I261" s="33"/>
      <c r="J261" s="33"/>
      <c r="K261" s="33"/>
      <c r="L261" s="33"/>
    </row>
    <row r="262" spans="8:12" ht="12.75">
      <c r="H262" s="33"/>
      <c r="I262" s="33"/>
      <c r="J262" s="33"/>
      <c r="K262" s="33"/>
      <c r="L262" s="33"/>
    </row>
    <row r="263" spans="8:12" ht="12.75">
      <c r="H263" s="33"/>
      <c r="I263" s="33"/>
      <c r="J263" s="33"/>
      <c r="K263" s="33"/>
      <c r="L263" s="33"/>
    </row>
    <row r="264" spans="8:12" ht="12.75">
      <c r="H264" s="33"/>
      <c r="I264" s="33"/>
      <c r="J264" s="33"/>
      <c r="K264" s="33"/>
      <c r="L264" s="33"/>
    </row>
    <row r="265" spans="8:12" ht="12.75">
      <c r="H265" s="33"/>
      <c r="I265" s="33"/>
      <c r="J265" s="33"/>
      <c r="K265" s="33"/>
      <c r="L265" s="33"/>
    </row>
    <row r="266" spans="8:12" ht="12.75">
      <c r="H266" s="33"/>
      <c r="I266" s="33"/>
      <c r="J266" s="33"/>
      <c r="K266" s="33"/>
      <c r="L266" s="33"/>
    </row>
    <row r="267" spans="8:12" ht="12.75">
      <c r="H267" s="33"/>
      <c r="I267" s="33"/>
      <c r="J267" s="33"/>
      <c r="K267" s="33"/>
      <c r="L267" s="33"/>
    </row>
    <row r="268" spans="8:12" ht="12.75">
      <c r="H268" s="33"/>
      <c r="I268" s="33"/>
      <c r="J268" s="33"/>
      <c r="K268" s="33"/>
      <c r="L268" s="33"/>
    </row>
    <row r="269" spans="8:12" ht="12.75">
      <c r="H269" s="33"/>
      <c r="I269" s="33"/>
      <c r="J269" s="33"/>
      <c r="K269" s="33"/>
      <c r="L269" s="33"/>
    </row>
    <row r="270" spans="8:12" ht="12.75">
      <c r="H270" s="33"/>
      <c r="I270" s="33"/>
      <c r="J270" s="33"/>
      <c r="K270" s="33"/>
      <c r="L270" s="33"/>
    </row>
    <row r="271" spans="8:12" ht="12.75">
      <c r="H271" s="33"/>
      <c r="I271" s="33"/>
      <c r="J271" s="33"/>
      <c r="K271" s="33"/>
      <c r="L271" s="33"/>
    </row>
    <row r="272" spans="8:12" ht="12.75">
      <c r="H272" s="33"/>
      <c r="I272" s="33"/>
      <c r="J272" s="33"/>
      <c r="K272" s="33"/>
      <c r="L272" s="33"/>
    </row>
    <row r="273" spans="8:12" ht="12.75">
      <c r="H273" s="33"/>
      <c r="I273" s="33"/>
      <c r="J273" s="33"/>
      <c r="K273" s="33"/>
      <c r="L273" s="33"/>
    </row>
    <row r="274" spans="8:12" ht="12.75">
      <c r="H274" s="33"/>
      <c r="I274" s="33"/>
      <c r="J274" s="33"/>
      <c r="K274" s="33"/>
      <c r="L274" s="33"/>
    </row>
    <row r="275" spans="8:12" ht="12.75">
      <c r="H275" s="33"/>
      <c r="I275" s="33"/>
      <c r="J275" s="33"/>
      <c r="K275" s="33"/>
      <c r="L275" s="33"/>
    </row>
    <row r="276" spans="8:12" ht="12.75">
      <c r="H276" s="33"/>
      <c r="I276" s="33"/>
      <c r="J276" s="33"/>
      <c r="K276" s="33"/>
      <c r="L276" s="33"/>
    </row>
    <row r="277" spans="8:12" ht="12.75">
      <c r="H277" s="33"/>
      <c r="I277" s="33"/>
      <c r="J277" s="33"/>
      <c r="K277" s="33"/>
      <c r="L277" s="33"/>
    </row>
    <row r="278" spans="8:12" ht="12.75">
      <c r="H278" s="33"/>
      <c r="I278" s="33"/>
      <c r="J278" s="33"/>
      <c r="K278" s="33"/>
      <c r="L278" s="33"/>
    </row>
    <row r="279" spans="8:12" ht="12.75">
      <c r="H279" s="33"/>
      <c r="I279" s="33"/>
      <c r="J279" s="33"/>
      <c r="K279" s="33"/>
      <c r="L279" s="33"/>
    </row>
    <row r="280" spans="8:12" ht="12.75">
      <c r="H280" s="33"/>
      <c r="I280" s="33"/>
      <c r="J280" s="33"/>
      <c r="K280" s="33"/>
      <c r="L280" s="33"/>
    </row>
    <row r="281" spans="8:12" ht="12.75">
      <c r="H281" s="33"/>
      <c r="I281" s="33"/>
      <c r="J281" s="33"/>
      <c r="K281" s="33"/>
      <c r="L281" s="33"/>
    </row>
    <row r="282" spans="8:12" ht="12.75">
      <c r="H282" s="33"/>
      <c r="I282" s="33"/>
      <c r="J282" s="33"/>
      <c r="K282" s="33"/>
      <c r="L282" s="33"/>
    </row>
    <row r="283" spans="8:12" ht="12.75">
      <c r="H283" s="33"/>
      <c r="I283" s="33"/>
      <c r="J283" s="33"/>
      <c r="K283" s="33"/>
      <c r="L283" s="33"/>
    </row>
    <row r="284" spans="8:12" ht="12.75">
      <c r="H284" s="33"/>
      <c r="I284" s="33"/>
      <c r="J284" s="33"/>
      <c r="K284" s="33"/>
      <c r="L284" s="33"/>
    </row>
    <row r="285" spans="8:12" ht="12.75">
      <c r="H285" s="33"/>
      <c r="I285" s="33"/>
      <c r="J285" s="33"/>
      <c r="K285" s="33"/>
      <c r="L285" s="33"/>
    </row>
    <row r="286" spans="8:12" ht="12.75">
      <c r="H286" s="33"/>
      <c r="I286" s="33"/>
      <c r="J286" s="33"/>
      <c r="K286" s="33"/>
      <c r="L286" s="33"/>
    </row>
    <row r="287" spans="8:12" ht="12.75">
      <c r="H287" s="33"/>
      <c r="I287" s="33"/>
      <c r="J287" s="33"/>
      <c r="K287" s="33"/>
      <c r="L287" s="33"/>
    </row>
    <row r="288" spans="8:12" ht="12.75">
      <c r="H288" s="33"/>
      <c r="I288" s="33"/>
      <c r="J288" s="33"/>
      <c r="K288" s="33"/>
      <c r="L288" s="33"/>
    </row>
    <row r="289" spans="8:12" ht="12.75">
      <c r="H289" s="33"/>
      <c r="I289" s="33"/>
      <c r="J289" s="33"/>
      <c r="K289" s="33"/>
      <c r="L289" s="33"/>
    </row>
    <row r="290" spans="8:12" ht="12.75">
      <c r="H290" s="33"/>
      <c r="I290" s="33"/>
      <c r="J290" s="33"/>
      <c r="K290" s="33"/>
      <c r="L290" s="33"/>
    </row>
  </sheetData>
  <sheetProtection/>
  <mergeCells count="7">
    <mergeCell ref="A173:L173"/>
    <mergeCell ref="H6:L6"/>
    <mergeCell ref="F1:L1"/>
    <mergeCell ref="C2:L2"/>
    <mergeCell ref="C3:L3"/>
    <mergeCell ref="A4:L4"/>
    <mergeCell ref="A5:H5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3" customWidth="1"/>
    <col min="2" max="2" width="25.7109375" style="3" customWidth="1"/>
    <col min="3" max="3" width="4.8515625" style="3" customWidth="1"/>
    <col min="4" max="4" width="5.140625" style="3" customWidth="1"/>
    <col min="5" max="5" width="5.00390625" style="3" customWidth="1"/>
    <col min="6" max="6" width="8.28125" style="3" customWidth="1"/>
    <col min="7" max="7" width="7.7109375" style="3" customWidth="1"/>
    <col min="8" max="8" width="13.00390625" style="3" customWidth="1"/>
    <col min="9" max="9" width="0.13671875" style="3" hidden="1" customWidth="1"/>
    <col min="10" max="10" width="10.8515625" style="3" customWidth="1"/>
    <col min="11" max="11" width="9.7109375" style="3" hidden="1" customWidth="1"/>
    <col min="12" max="12" width="12.140625" style="3" customWidth="1"/>
    <col min="13" max="16384" width="9.140625" style="3" customWidth="1"/>
  </cols>
  <sheetData>
    <row r="1" spans="8:12" ht="24" customHeight="1">
      <c r="H1" s="326" t="s">
        <v>210</v>
      </c>
      <c r="I1" s="326"/>
      <c r="J1" s="326"/>
      <c r="K1" s="326"/>
      <c r="L1" s="326"/>
    </row>
    <row r="2" spans="2:14" ht="42.75" customHeight="1">
      <c r="B2" s="61"/>
      <c r="C2" s="61"/>
      <c r="D2" s="61"/>
      <c r="E2" s="61"/>
      <c r="F2" s="311" t="s">
        <v>297</v>
      </c>
      <c r="G2" s="311"/>
      <c r="H2" s="311"/>
      <c r="I2" s="311"/>
      <c r="J2" s="311"/>
      <c r="K2" s="311"/>
      <c r="L2" s="311"/>
      <c r="M2" s="74"/>
      <c r="N2" s="74"/>
    </row>
    <row r="3" spans="8:15" ht="16.5" customHeight="1">
      <c r="H3" s="310" t="s">
        <v>303</v>
      </c>
      <c r="I3" s="310"/>
      <c r="J3" s="310"/>
      <c r="K3" s="310"/>
      <c r="L3" s="310"/>
      <c r="M3" s="61"/>
      <c r="N3" s="61"/>
      <c r="O3" s="61"/>
    </row>
    <row r="4" ht="16.5" customHeight="1"/>
    <row r="5" ht="16.5" customHeight="1" hidden="1"/>
    <row r="6" spans="1:12" ht="38.25" customHeight="1">
      <c r="A6" s="327" t="s">
        <v>276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</row>
    <row r="7" spans="1:12" ht="1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1:7" ht="0.75" customHeight="1">
      <c r="A8" s="75"/>
      <c r="B8" s="76"/>
      <c r="C8" s="76"/>
      <c r="D8" s="76"/>
      <c r="E8" s="76"/>
      <c r="F8" s="76"/>
      <c r="G8" s="76"/>
    </row>
    <row r="9" spans="1:12" ht="54.75" customHeight="1">
      <c r="A9" s="60"/>
      <c r="B9" s="107" t="s">
        <v>145</v>
      </c>
      <c r="C9" s="133" t="s">
        <v>65</v>
      </c>
      <c r="D9" s="133" t="s">
        <v>28</v>
      </c>
      <c r="E9" s="133" t="s">
        <v>67</v>
      </c>
      <c r="F9" s="134" t="s">
        <v>29</v>
      </c>
      <c r="G9" s="134" t="s">
        <v>179</v>
      </c>
      <c r="H9" s="273" t="s">
        <v>273</v>
      </c>
      <c r="I9" s="273" t="s">
        <v>213</v>
      </c>
      <c r="J9" s="181" t="s">
        <v>284</v>
      </c>
      <c r="K9" s="181" t="s">
        <v>262</v>
      </c>
      <c r="L9" s="181" t="s">
        <v>265</v>
      </c>
    </row>
    <row r="10" spans="1:12" ht="43.5" customHeight="1">
      <c r="A10" s="272">
        <v>1</v>
      </c>
      <c r="B10" s="11" t="s">
        <v>229</v>
      </c>
      <c r="C10" s="13" t="s">
        <v>68</v>
      </c>
      <c r="D10" s="13" t="s">
        <v>36</v>
      </c>
      <c r="E10" s="13" t="s">
        <v>125</v>
      </c>
      <c r="F10" s="6" t="s">
        <v>156</v>
      </c>
      <c r="G10" s="6">
        <v>500</v>
      </c>
      <c r="H10" s="172">
        <v>184.1</v>
      </c>
      <c r="I10" s="172">
        <v>0</v>
      </c>
      <c r="J10" s="299">
        <v>0</v>
      </c>
      <c r="K10" s="172">
        <v>0</v>
      </c>
      <c r="L10" s="300">
        <v>0</v>
      </c>
    </row>
    <row r="11" spans="1:12" ht="159.75" customHeight="1">
      <c r="A11" s="272">
        <v>2</v>
      </c>
      <c r="B11" s="11" t="s">
        <v>259</v>
      </c>
      <c r="C11" s="6">
        <v>871</v>
      </c>
      <c r="D11" s="13" t="s">
        <v>44</v>
      </c>
      <c r="E11" s="13" t="s">
        <v>41</v>
      </c>
      <c r="F11" s="6" t="s">
        <v>171</v>
      </c>
      <c r="G11" s="6">
        <v>500</v>
      </c>
      <c r="H11" s="172">
        <v>0</v>
      </c>
      <c r="I11" s="172">
        <v>0</v>
      </c>
      <c r="J11" s="299">
        <v>0</v>
      </c>
      <c r="K11" s="172">
        <v>0</v>
      </c>
      <c r="L11" s="300"/>
    </row>
    <row r="12" spans="1:12" ht="78.75" customHeight="1">
      <c r="A12" s="272">
        <v>3</v>
      </c>
      <c r="B12" s="139" t="s">
        <v>260</v>
      </c>
      <c r="C12" s="6">
        <v>871</v>
      </c>
      <c r="D12" s="13" t="s">
        <v>48</v>
      </c>
      <c r="E12" s="13" t="s">
        <v>48</v>
      </c>
      <c r="F12" s="6" t="s">
        <v>186</v>
      </c>
      <c r="G12" s="6">
        <v>500</v>
      </c>
      <c r="H12" s="172">
        <v>79.8</v>
      </c>
      <c r="I12" s="172" t="s">
        <v>263</v>
      </c>
      <c r="J12" s="301">
        <v>79.8</v>
      </c>
      <c r="K12" s="172" t="s">
        <v>263</v>
      </c>
      <c r="L12" s="300">
        <v>1</v>
      </c>
    </row>
    <row r="13" spans="1:12" ht="34.5" customHeight="1">
      <c r="A13" s="328">
        <v>4</v>
      </c>
      <c r="B13" s="329" t="s">
        <v>242</v>
      </c>
      <c r="C13" s="153">
        <v>871</v>
      </c>
      <c r="D13" s="234" t="s">
        <v>35</v>
      </c>
      <c r="E13" s="234" t="s">
        <v>43</v>
      </c>
      <c r="F13" s="153" t="s">
        <v>261</v>
      </c>
      <c r="G13" s="153">
        <v>500</v>
      </c>
      <c r="H13" s="302">
        <v>555.8</v>
      </c>
      <c r="I13" s="303">
        <v>288.9</v>
      </c>
      <c r="J13" s="302">
        <v>401</v>
      </c>
      <c r="K13" s="304">
        <f>J13/I13*100%</f>
        <v>1.388023537556248</v>
      </c>
      <c r="L13" s="300">
        <f>J13/H13*100%</f>
        <v>0.7214825476790213</v>
      </c>
    </row>
    <row r="14" spans="1:12" ht="12.75">
      <c r="A14" s="328"/>
      <c r="B14" s="329"/>
      <c r="C14" s="9">
        <v>871</v>
      </c>
      <c r="D14" s="16" t="s">
        <v>44</v>
      </c>
      <c r="E14" s="16" t="s">
        <v>41</v>
      </c>
      <c r="F14" s="271" t="s">
        <v>261</v>
      </c>
      <c r="G14" s="9">
        <v>500</v>
      </c>
      <c r="H14" s="298">
        <v>462.5</v>
      </c>
      <c r="I14" s="303">
        <v>462.5</v>
      </c>
      <c r="J14" s="105">
        <v>462.5</v>
      </c>
      <c r="K14" s="304">
        <f>J14/I14*100%</f>
        <v>1</v>
      </c>
      <c r="L14" s="300">
        <v>1</v>
      </c>
    </row>
    <row r="15" spans="1:12" ht="12.75">
      <c r="A15" s="328"/>
      <c r="B15" s="329"/>
      <c r="C15" s="9">
        <v>871</v>
      </c>
      <c r="D15" s="16" t="s">
        <v>49</v>
      </c>
      <c r="E15" s="16" t="s">
        <v>35</v>
      </c>
      <c r="F15" s="271" t="s">
        <v>261</v>
      </c>
      <c r="G15" s="9">
        <v>500</v>
      </c>
      <c r="H15" s="298">
        <v>15</v>
      </c>
      <c r="I15" s="303">
        <v>15</v>
      </c>
      <c r="J15" s="105">
        <v>15</v>
      </c>
      <c r="K15" s="304">
        <f>J15/I15*100%</f>
        <v>1</v>
      </c>
      <c r="L15" s="300">
        <f>J15/H15*100%</f>
        <v>1</v>
      </c>
    </row>
    <row r="16" spans="1:12" ht="20.25" customHeight="1">
      <c r="A16" s="328"/>
      <c r="B16" s="329"/>
      <c r="C16" s="9">
        <v>871</v>
      </c>
      <c r="D16" s="16" t="s">
        <v>49</v>
      </c>
      <c r="E16" s="16" t="s">
        <v>35</v>
      </c>
      <c r="F16" s="271" t="s">
        <v>261</v>
      </c>
      <c r="G16" s="9">
        <v>500</v>
      </c>
      <c r="H16" s="298">
        <v>5</v>
      </c>
      <c r="I16" s="303">
        <v>5</v>
      </c>
      <c r="J16" s="105">
        <v>5</v>
      </c>
      <c r="K16" s="304">
        <f>J16/I16*100%</f>
        <v>1</v>
      </c>
      <c r="L16" s="300">
        <f>J16/H16*100%</f>
        <v>1</v>
      </c>
    </row>
    <row r="17" spans="1:12" ht="18.75" customHeight="1">
      <c r="A17" s="328"/>
      <c r="B17" s="329"/>
      <c r="C17" s="9">
        <v>871</v>
      </c>
      <c r="D17" s="9">
        <v>11</v>
      </c>
      <c r="E17" s="16" t="s">
        <v>35</v>
      </c>
      <c r="F17" s="271" t="s">
        <v>261</v>
      </c>
      <c r="G17" s="9">
        <v>500</v>
      </c>
      <c r="H17" s="292">
        <v>2</v>
      </c>
      <c r="I17" s="292">
        <v>2</v>
      </c>
      <c r="J17" s="105">
        <v>1.9</v>
      </c>
      <c r="K17" s="304">
        <f>J17/I17*100%</f>
        <v>0.95</v>
      </c>
      <c r="L17" s="300">
        <f>J17/H17*100%</f>
        <v>0.95</v>
      </c>
    </row>
    <row r="18" spans="1:12" ht="18.75" customHeight="1">
      <c r="A18" s="305"/>
      <c r="B18" s="305" t="s">
        <v>292</v>
      </c>
      <c r="C18" s="305"/>
      <c r="D18" s="305"/>
      <c r="E18" s="305"/>
      <c r="F18" s="305"/>
      <c r="G18" s="305"/>
      <c r="H18" s="306">
        <f>SUM(H10:H17)</f>
        <v>1304.1999999999998</v>
      </c>
      <c r="I18" s="305"/>
      <c r="J18" s="307">
        <f>SUM(J10:J17)</f>
        <v>965.1999999999999</v>
      </c>
      <c r="K18" s="305"/>
      <c r="L18" s="308">
        <f>J18/H18*100%</f>
        <v>0.7400705413280172</v>
      </c>
    </row>
    <row r="19" spans="1:12" ht="22.5" customHeight="1">
      <c r="A19" s="314" t="s">
        <v>272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</row>
    <row r="20" spans="2:7" ht="12.75">
      <c r="B20" s="109"/>
      <c r="C20" s="109"/>
      <c r="D20" s="109"/>
      <c r="E20" s="109"/>
      <c r="F20" s="109"/>
      <c r="G20" s="109"/>
    </row>
    <row r="21" spans="2:7" ht="12.75">
      <c r="B21" s="109"/>
      <c r="C21" s="109"/>
      <c r="D21" s="109"/>
      <c r="E21" s="109"/>
      <c r="F21" s="109"/>
      <c r="G21" s="109"/>
    </row>
  </sheetData>
  <sheetProtection/>
  <mergeCells count="8">
    <mergeCell ref="A19:L19"/>
    <mergeCell ref="H1:L1"/>
    <mergeCell ref="H3:L3"/>
    <mergeCell ref="A6:L6"/>
    <mergeCell ref="A13:A17"/>
    <mergeCell ref="B13:B17"/>
    <mergeCell ref="F2:L2"/>
    <mergeCell ref="A7:L7"/>
  </mergeCells>
  <printOptions/>
  <pageMargins left="0.62" right="0.39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D2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3.140625" style="0" customWidth="1"/>
    <col min="2" max="2" width="39.7109375" style="0" customWidth="1"/>
    <col min="3" max="3" width="11.140625" style="0" customWidth="1"/>
    <col min="4" max="4" width="10.140625" style="0" customWidth="1"/>
  </cols>
  <sheetData>
    <row r="1" spans="1:4" ht="12.75">
      <c r="A1" s="136"/>
      <c r="B1" s="326" t="s">
        <v>127</v>
      </c>
      <c r="C1" s="326"/>
      <c r="D1" s="326"/>
    </row>
    <row r="2" spans="2:4" ht="36.75" customHeight="1">
      <c r="B2" s="311" t="s">
        <v>298</v>
      </c>
      <c r="C2" s="311"/>
      <c r="D2" s="311"/>
    </row>
    <row r="3" spans="2:4" ht="12.75">
      <c r="B3" s="310" t="s">
        <v>300</v>
      </c>
      <c r="C3" s="310"/>
      <c r="D3" s="310"/>
    </row>
    <row r="4" spans="1:4" ht="52.5" customHeight="1">
      <c r="A4" s="331" t="s">
        <v>293</v>
      </c>
      <c r="B4" s="331"/>
      <c r="C4" s="331"/>
      <c r="D4" s="331"/>
    </row>
    <row r="6" spans="2:4" ht="12.75">
      <c r="B6" s="330" t="s">
        <v>180</v>
      </c>
      <c r="C6" s="330"/>
      <c r="D6" s="330"/>
    </row>
    <row r="7" spans="1:4" ht="51" customHeight="1">
      <c r="A7" s="173" t="s">
        <v>69</v>
      </c>
      <c r="B7" s="173" t="s">
        <v>70</v>
      </c>
      <c r="C7" s="142" t="s">
        <v>275</v>
      </c>
      <c r="D7" s="149" t="s">
        <v>277</v>
      </c>
    </row>
    <row r="8" spans="1:4" ht="0.75" customHeight="1" hidden="1">
      <c r="A8" s="64"/>
      <c r="B8" s="62" t="s">
        <v>71</v>
      </c>
      <c r="C8" s="86"/>
      <c r="D8" s="62"/>
    </row>
    <row r="9" spans="1:4" ht="25.5" hidden="1">
      <c r="A9" s="84" t="s">
        <v>72</v>
      </c>
      <c r="B9" s="77" t="s">
        <v>73</v>
      </c>
      <c r="C9" s="81">
        <f>SUM(C10-C12)</f>
        <v>0</v>
      </c>
      <c r="D9" s="77"/>
    </row>
    <row r="10" spans="1:4" ht="25.5" hidden="1">
      <c r="A10" s="65" t="s">
        <v>74</v>
      </c>
      <c r="B10" s="85" t="s">
        <v>75</v>
      </c>
      <c r="C10" s="63">
        <f>SUM(C11)</f>
        <v>0</v>
      </c>
      <c r="D10" s="85"/>
    </row>
    <row r="11" spans="1:4" ht="38.25" hidden="1">
      <c r="A11" s="65" t="s">
        <v>79</v>
      </c>
      <c r="B11" s="85" t="s">
        <v>80</v>
      </c>
      <c r="C11" s="63"/>
      <c r="D11" s="85"/>
    </row>
    <row r="12" spans="1:4" ht="38.25" hidden="1">
      <c r="A12" s="65" t="s">
        <v>76</v>
      </c>
      <c r="B12" s="85" t="s">
        <v>77</v>
      </c>
      <c r="C12" s="63">
        <f>SUM(C13)</f>
        <v>0</v>
      </c>
      <c r="D12" s="85"/>
    </row>
    <row r="13" spans="1:4" ht="38.25" hidden="1">
      <c r="A13" s="65" t="s">
        <v>82</v>
      </c>
      <c r="B13" s="85" t="s">
        <v>81</v>
      </c>
      <c r="C13" s="63"/>
      <c r="D13" s="85"/>
    </row>
    <row r="14" spans="1:4" ht="25.5">
      <c r="A14" s="84" t="s">
        <v>98</v>
      </c>
      <c r="B14" s="77" t="s">
        <v>99</v>
      </c>
      <c r="C14" s="81">
        <f>C22-C15</f>
        <v>1115</v>
      </c>
      <c r="D14" s="174">
        <f>D19-D15</f>
        <v>-4602.399999999998</v>
      </c>
    </row>
    <row r="15" spans="1:4" ht="13.5" customHeight="1">
      <c r="A15" s="78" t="s">
        <v>97</v>
      </c>
      <c r="B15" s="79" t="s">
        <v>89</v>
      </c>
      <c r="C15" s="82">
        <f aca="true" t="shared" si="0" ref="C15:D17">C16</f>
        <v>22565.3</v>
      </c>
      <c r="D15" s="175">
        <f t="shared" si="0"/>
        <v>22497.3</v>
      </c>
    </row>
    <row r="16" spans="1:4" ht="15.75" customHeight="1">
      <c r="A16" s="78" t="s">
        <v>106</v>
      </c>
      <c r="B16" s="79" t="s">
        <v>90</v>
      </c>
      <c r="C16" s="82">
        <f t="shared" si="0"/>
        <v>22565.3</v>
      </c>
      <c r="D16" s="175">
        <f t="shared" si="0"/>
        <v>22497.3</v>
      </c>
    </row>
    <row r="17" spans="1:4" ht="25.5" customHeight="1">
      <c r="A17" s="78" t="s">
        <v>102</v>
      </c>
      <c r="B17" s="79" t="s">
        <v>91</v>
      </c>
      <c r="C17" s="82">
        <f t="shared" si="0"/>
        <v>22565.3</v>
      </c>
      <c r="D17" s="175">
        <f t="shared" si="0"/>
        <v>22497.3</v>
      </c>
    </row>
    <row r="18" spans="1:4" ht="25.5">
      <c r="A18" s="78" t="s">
        <v>103</v>
      </c>
      <c r="B18" s="80" t="s">
        <v>92</v>
      </c>
      <c r="C18" s="83">
        <v>22565.3</v>
      </c>
      <c r="D18" s="176">
        <v>22497.3</v>
      </c>
    </row>
    <row r="19" spans="1:4" ht="12.75">
      <c r="A19" s="78" t="s">
        <v>100</v>
      </c>
      <c r="B19" s="79" t="s">
        <v>93</v>
      </c>
      <c r="C19" s="82">
        <f aca="true" t="shared" si="1" ref="C19:D21">C20</f>
        <v>23680.3</v>
      </c>
      <c r="D19" s="177">
        <f t="shared" si="1"/>
        <v>17894.9</v>
      </c>
    </row>
    <row r="20" spans="1:4" ht="17.25" customHeight="1">
      <c r="A20" s="78" t="s">
        <v>101</v>
      </c>
      <c r="B20" s="79" t="s">
        <v>94</v>
      </c>
      <c r="C20" s="82">
        <f t="shared" si="1"/>
        <v>23680.3</v>
      </c>
      <c r="D20" s="177">
        <f t="shared" si="1"/>
        <v>17894.9</v>
      </c>
    </row>
    <row r="21" spans="1:4" ht="25.5">
      <c r="A21" s="78" t="s">
        <v>104</v>
      </c>
      <c r="B21" s="79" t="s">
        <v>95</v>
      </c>
      <c r="C21" s="82">
        <f t="shared" si="1"/>
        <v>23680.3</v>
      </c>
      <c r="D21" s="177">
        <f t="shared" si="1"/>
        <v>17894.9</v>
      </c>
    </row>
    <row r="22" spans="1:4" ht="24.75" customHeight="1">
      <c r="A22" s="78" t="s">
        <v>105</v>
      </c>
      <c r="B22" s="80" t="s">
        <v>96</v>
      </c>
      <c r="C22" s="83">
        <v>23680.3</v>
      </c>
      <c r="D22" s="178">
        <v>17894.9</v>
      </c>
    </row>
    <row r="23" spans="1:4" ht="0.75" customHeight="1" hidden="1">
      <c r="A23" s="66"/>
      <c r="B23" s="67" t="s">
        <v>78</v>
      </c>
      <c r="C23" s="68">
        <f>C15-C19</f>
        <v>-1115</v>
      </c>
      <c r="D23" s="291">
        <f>D15-D19</f>
        <v>4602.399999999998</v>
      </c>
    </row>
    <row r="26" spans="1:4" ht="12.75">
      <c r="A26" s="309" t="s">
        <v>274</v>
      </c>
      <c r="B26" s="309"/>
      <c r="C26" s="309"/>
      <c r="D26" s="309"/>
    </row>
  </sheetData>
  <sheetProtection/>
  <mergeCells count="6">
    <mergeCell ref="A26:D26"/>
    <mergeCell ref="B6:D6"/>
    <mergeCell ref="A4:D4"/>
    <mergeCell ref="B1:D1"/>
    <mergeCell ref="B2:D2"/>
    <mergeCell ref="B3:D3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2012-04-10T13:53:43Z</cp:lastPrinted>
  <dcterms:created xsi:type="dcterms:W3CDTF">2002-06-04T10:05:56Z</dcterms:created>
  <dcterms:modified xsi:type="dcterms:W3CDTF">2013-03-04T07:10:11Z</dcterms:modified>
  <cp:category/>
  <cp:version/>
  <cp:contentType/>
  <cp:contentStatus/>
</cp:coreProperties>
</file>