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3" sheetId="1" r:id="rId1"/>
    <sheet name="Прил4" sheetId="2" r:id="rId2"/>
    <sheet name="Прил 5" sheetId="3" r:id="rId3"/>
    <sheet name="Прил 6" sheetId="4" r:id="rId4"/>
    <sheet name="Прил 7" sheetId="5" r:id="rId5"/>
    <sheet name="Прил 8" sheetId="6" r:id="rId6"/>
  </sheets>
  <definedNames>
    <definedName name="_xlnm.Print_Titles" localSheetId="0">'Прил3'!$8:$8</definedName>
    <definedName name="_xlnm.Print_Area" localSheetId="1">'Прил4'!#REF!</definedName>
  </definedNames>
  <calcPr calcMode="manual" fullCalcOnLoad="1"/>
</workbook>
</file>

<file path=xl/sharedStrings.xml><?xml version="1.0" encoding="utf-8"?>
<sst xmlns="http://schemas.openxmlformats.org/spreadsheetml/2006/main" count="1388" uniqueCount="281">
  <si>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</si>
  <si>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</si>
  <si>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</si>
  <si>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</si>
  <si>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</si>
  <si>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</si>
  <si>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</si>
  <si>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</si>
  <si>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</si>
  <si>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</si>
  <si>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</si>
  <si>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</si>
  <si>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</si>
  <si>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</si>
  <si>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</si>
  <si>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</si>
  <si>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</si>
  <si>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</si>
  <si>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</si>
  <si>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</si>
  <si>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</si>
  <si>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</si>
  <si>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</si>
  <si>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</si>
  <si>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</si>
  <si>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</si>
  <si>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</si>
  <si>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</si>
  <si>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</si>
  <si>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</si>
  <si>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</si>
  <si>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</si>
  <si>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</si>
  <si>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</si>
  <si>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</si>
  <si>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</si>
  <si>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</si>
  <si>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</si>
  <si>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</si>
  <si>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</si>
  <si>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</si>
  <si>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</si>
  <si>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</si>
  <si>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</si>
  <si>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</si>
  <si>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</si>
  <si>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</si>
  <si>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</si>
  <si>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</si>
  <si>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</si>
  <si>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</si>
  <si>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</si>
  <si>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</si>
  <si>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</si>
  <si>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</si>
  <si>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</si>
  <si>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</si>
  <si>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</si>
  <si>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</si>
  <si>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</si>
  <si>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</si>
  <si>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</si>
  <si>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</si>
  <si>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</si>
  <si>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</si>
  <si>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</si>
  <si>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</si>
  <si>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</si>
  <si>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</si>
  <si>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</si>
  <si>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</si>
  <si>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</si>
  <si>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</si>
  <si>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Изменение остатков  средств на счетах по учету средств бюджетов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</si>
  <si>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</si>
  <si>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</si>
  <si>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</si>
  <si>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</si>
  <si>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</si>
  <si>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</si>
  <si>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</si>
  <si>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</si>
  <si>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</si>
  <si>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</si>
  <si>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</si>
  <si>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</si>
  <si>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09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</si>
  <si>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</si>
  <si>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</si>
  <si>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</si>
  <si>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</si>
  <si>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</si>
  <si>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</si>
  <si>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</si>
  <si>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</si>
  <si>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</si>
  <si>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</si>
  <si>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</si>
  <si>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</si>
  <si>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</si>
  <si>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</si>
  <si>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</si>
  <si>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</si>
  <si>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</si>
  <si>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</si>
  <si>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</si>
  <si>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</si>
  <si>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финансовый контроль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</si>
  <si>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</si>
  <si>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</si>
  <si>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</si>
  <si>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</si>
  <si>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</si>
  <si>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</si>
  <si>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</si>
  <si>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</si>
  <si>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</si>
  <si>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</si>
  <si>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</si>
  <si>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</si>
  <si>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</si>
  <si>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КУЛЬТУРА И  КИНЕМАТОГРАФИЯ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</si>
  <si>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</si>
  <si>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</si>
  <si>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</si>
  <si>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</si>
  <si>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</si>
  <si>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</si>
  <si>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795 03 03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</si>
  <si>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</si>
  <si>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</si>
  <si>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</si>
  <si>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11</t>
  </si>
  <si>
    <t>Центры спортивной подготовки (сборные команды)</t>
  </si>
  <si>
    <t>482 00 00</t>
  </si>
  <si>
    <t>482 99 00</t>
  </si>
  <si>
    <t>Учебно-методические центры, централизованные бухгалтерии</t>
  </si>
  <si>
    <t>452 99 00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</si>
  <si>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</si>
  <si>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</si>
  <si>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программ</t>
  </si>
  <si>
    <t>Вид расходов</t>
  </si>
  <si>
    <t>2012 год, тыс.руб.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</si>
  <si>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</si>
  <si>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</si>
  <si>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</si>
  <si>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</si>
  <si>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</si>
  <si>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</si>
  <si>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Целевая программа "Занятость и трудоустройство несовершеннолетних в МО город Советск в 2010-2012гг."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</si>
  <si>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</si>
  <si>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</si>
  <si>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</si>
  <si>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</si>
  <si>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</si>
  <si>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</si>
  <si>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</si>
  <si>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</si>
  <si>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</si>
  <si>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</si>
  <si>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</si>
  <si>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</si>
  <si>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</si>
  <si>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</si>
  <si>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</si>
  <si>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</si>
  <si>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Закупка товаров, работ, услуг в в целях капитального ремонта государственого имущества</t>
  </si>
  <si>
    <t>Содержание и обслуживание казны Российской Федерации</t>
  </si>
  <si>
    <t>090 01 00</t>
  </si>
  <si>
    <t>219 01 00</t>
  </si>
  <si>
    <t>Подготовка населения и организаций к действиям в чрезвычайной ситуации в мирное и военное время</t>
  </si>
  <si>
    <t xml:space="preserve">Целевые муниципальные программы </t>
  </si>
  <si>
    <t>243</t>
  </si>
  <si>
    <t>00</t>
  </si>
  <si>
    <t>Другие вопросы в области жилищно-коммунального хозяйства</t>
  </si>
  <si>
    <t>002 99 00</t>
  </si>
  <si>
    <t>Субсидии юридическим лицам (кроме государственных учреждений) и физическим лицам- производителям товаров, работ, услуг</t>
  </si>
  <si>
    <t>111</t>
  </si>
  <si>
    <t>112</t>
  </si>
  <si>
    <t>321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</si>
  <si>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</si>
  <si>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</si>
  <si>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</si>
  <si>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</si>
  <si>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</si>
  <si>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Разработка документации по планировке территории, выдача разрешений на строительство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</si>
  <si>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</si>
  <si>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</si>
  <si>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Обеспечение мероприятий по капитальному ремонту многоквартирных домов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</si>
  <si>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</si>
  <si>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</si>
  <si>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0980201</t>
  </si>
  <si>
    <t>5208325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</si>
  <si>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</si>
  <si>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3150201</t>
  </si>
  <si>
    <t>6000500</t>
  </si>
  <si>
    <t>План на 2012год</t>
  </si>
  <si>
    <t>% исполнения</t>
  </si>
  <si>
    <t>Начальник сектора по финансовым вопросам и муниципальному заказу                                   Н.Ю.Грекова</t>
  </si>
  <si>
    <t>7955207</t>
  </si>
  <si>
    <t>итого</t>
  </si>
  <si>
    <t>Ремонт автомобильных дорог общего пользования местного значения</t>
  </si>
  <si>
    <t>3150207</t>
  </si>
  <si>
    <t>Развитие  автомобильных дорог общего пользования в Тульской области на 2009-2016гг</t>
  </si>
  <si>
    <t>5224700</t>
  </si>
  <si>
    <t>субсидии бюджетам муниципальных образований на развитие коммунальной инфраструктуры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</si>
  <si>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</si>
  <si>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</si>
  <si>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</si>
  <si>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</si>
  <si>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>Ремонт автомобильных дорог общего пользования</t>
  </si>
  <si>
    <t>Развитие автомобильных дорог общего пользования в Тульской области на 2009-2016гг</t>
  </si>
  <si>
    <t>уплата прочих налогов сборов и иных платежей</t>
  </si>
  <si>
    <t>ЗТО "О дополнительных мерах соц.поддержки отдельных категорий работников культуры Тульской области в 2012 году"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</si>
  <si>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</si>
  <si>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092 03 04</t>
  </si>
  <si>
    <t>831</t>
  </si>
  <si>
    <t>МКУ "Централизованная бухгалтерия МО г.Советск"</t>
  </si>
  <si>
    <t>242</t>
  </si>
  <si>
    <t>7950400</t>
  </si>
  <si>
    <t>Муниципальная целевая программа "Модернизация и развитие  автомобильных дорог в Щекинском районе  в 2012-2016гг"</t>
  </si>
  <si>
    <t xml:space="preserve"> Иные межбюджетные трансферты на комплектование книжных фондов</t>
  </si>
  <si>
    <t>№ _______ от  ____________ 2013 года</t>
  </si>
  <si>
    <t>"Об исполнении бюджета МО г.Советск Щекинского района за   2012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</si>
  <si>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2012 год</t>
  </si>
  <si>
    <t>Исполнено на 01.01.2013г</t>
  </si>
  <si>
    <t>к Решению Собрания депутатов МО г.Советск Щекинского района</t>
  </si>
  <si>
    <t>к Решению Собрания депутатов  МО г.Советск Щекинского района</t>
  </si>
  <si>
    <t>№ ________ от _______________ 2013 года</t>
  </si>
  <si>
    <t>"Об исполнении бюджета МО г.Советск Щекинского района за  2012 год"</t>
  </si>
  <si>
    <t>Исполнено на 1.01.2013г</t>
  </si>
  <si>
    <t>Мероприятия в области жилищного хозяйства</t>
  </si>
  <si>
    <t>350 03 00</t>
  </si>
  <si>
    <t>Резервный фонд</t>
  </si>
  <si>
    <t>0700500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</si>
  <si>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</si>
  <si>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Социальная политика</t>
  </si>
  <si>
    <t>Социальная помощь многодетным семьям</t>
  </si>
  <si>
    <t>483</t>
  </si>
  <si>
    <t>№ ______ от  __________ 2013 года</t>
  </si>
  <si>
    <t>Долгосрочная целевая программа " Модернизация и капитальный ремонт объектов коммунальной инфраструктуры МО Щекинский район на 2012-2016 гг</t>
  </si>
  <si>
    <t>социальная помощь многодетным семьям</t>
  </si>
  <si>
    <t>№ _____ от _____________ 2013 года</t>
  </si>
  <si>
    <t>7950303</t>
  </si>
  <si>
    <t>7955203</t>
  </si>
  <si>
    <t>7955201</t>
  </si>
  <si>
    <t>7955204</t>
  </si>
  <si>
    <t>Отчет об исполнении  бюджетных ассигнований на реализацию муниципальных целевых программ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в 2012 году</t>
  </si>
  <si>
    <t>№ _____ от ___________ 2013 года</t>
  </si>
  <si>
    <t>"Об исполнении бюджета МО г.Советск  Щекинского района за   2012 год"</t>
  </si>
  <si>
    <t>Начальник сектора по финансовым вопросам и муниципальному заказу                                               Н.Ю.Грекова</t>
  </si>
  <si>
    <t>к  Решению Собрания депутатов МО г.Советск Щекинского района</t>
  </si>
  <si>
    <t>Приложение 3</t>
  </si>
  <si>
    <t>Утверждено решением Собрания депутатов "О бюджете МО г.Советск на  2012 год и плановый период 2013 и 2014 годов"</t>
  </si>
  <si>
    <t>Исполнено</t>
  </si>
  <si>
    <t>тыс.руб</t>
  </si>
  <si>
    <t>Приложение № 4</t>
  </si>
  <si>
    <t xml:space="preserve">Исполнено </t>
  </si>
  <si>
    <t>ВСЕГО</t>
  </si>
  <si>
    <t>Приложение  5</t>
  </si>
  <si>
    <t>871 01 05 00 00 00 0000 000</t>
  </si>
  <si>
    <t>871 01 05 00 00 00 0000 500</t>
  </si>
  <si>
    <t>871 01 05 02 00 00 0000 500</t>
  </si>
  <si>
    <t>871 01 05 02 01 00 0000 510</t>
  </si>
  <si>
    <t>871 01 05 02 01 10 0000 510</t>
  </si>
  <si>
    <t>871 01 05 00 00 00 0000 600</t>
  </si>
  <si>
    <t>871 01 05 02 00 00 0000 600</t>
  </si>
  <si>
    <t>871 01 05 02 01 00 0000 610</t>
  </si>
  <si>
    <t>871 01 05 02 01 10 0000 610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</si>
  <si>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2012 год </t>
  </si>
  <si>
    <t>Приложение № 6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</si>
  <si>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                                         Н.Ю.Грекова</t>
  </si>
  <si>
    <t>Приложение 8</t>
  </si>
  <si>
    <t>Приложение 7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</si>
  <si>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                                               ЗА  2012 ГОД</t>
  </si>
  <si>
    <t>Перечень вопросов межмуниципального характера</t>
  </si>
  <si>
    <t>План 2012год</t>
  </si>
  <si>
    <t>Формирование и содержание муниципального  архива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</si>
  <si>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  Н.Ю.Грекова</t>
  </si>
  <si>
    <t>"Об исполнении бюджета МО город Советск Щекинского района за  2012 год"</t>
  </si>
  <si>
    <t>к решению Собрания депутатов МО г.Советск Щекинского района № _____  от ______2013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</si>
</sst>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6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"/>
      <family val="3"/>
    </font>
    <font>
      <b/>
      <sz val="8"/>
      <name val="Arial"/>
      <family val="2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5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49" fontId="17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4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1" fontId="17" fillId="0" borderId="14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19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7" fillId="0" borderId="10" xfId="64" applyNumberFormat="1" applyFont="1" applyFill="1" applyBorder="1" applyAlignment="1">
      <alignment vertical="center" textRotation="90" wrapText="1"/>
    </xf>
    <xf numFmtId="49" fontId="17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16" fillId="0" borderId="10" xfId="64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1" fontId="30" fillId="0" borderId="10" xfId="0" applyNumberFormat="1" applyFont="1" applyFill="1" applyBorder="1" applyAlignment="1">
      <alignment horizontal="right" vertical="center" wrapText="1"/>
    </xf>
    <xf numFmtId="38" fontId="30" fillId="0" borderId="10" xfId="63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49" fontId="17" fillId="0" borderId="10" xfId="64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right" vertical="center" wrapText="1"/>
    </xf>
    <xf numFmtId="49" fontId="34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9" fontId="8" fillId="32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0" fillId="0" borderId="10" xfId="54" applyFont="1" applyFill="1" applyBorder="1" applyAlignment="1">
      <alignment horizontal="left" wrapText="1"/>
      <protection/>
    </xf>
    <xf numFmtId="169" fontId="10" fillId="32" borderId="10" xfId="0" applyNumberFormat="1" applyFont="1" applyFill="1" applyBorder="1" applyAlignment="1">
      <alignment/>
    </xf>
    <xf numFmtId="170" fontId="10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169" fontId="10" fillId="4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10" fillId="4" borderId="10" xfId="0" applyNumberFormat="1" applyFont="1" applyFill="1" applyBorder="1" applyAlignment="1">
      <alignment horizontal="center" vertical="center" wrapText="1"/>
    </xf>
    <xf numFmtId="170" fontId="10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1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6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6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6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69" fontId="8" fillId="32" borderId="12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168" fontId="8" fillId="32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169" fontId="8" fillId="32" borderId="10" xfId="0" applyNumberFormat="1" applyFont="1" applyFill="1" applyBorder="1" applyAlignment="1">
      <alignment horizontal="center" vertical="center"/>
    </xf>
    <xf numFmtId="0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1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wrapText="1"/>
    </xf>
    <xf numFmtId="16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3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69" fontId="10" fillId="33" borderId="10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right" vertical="center" wrapText="1"/>
    </xf>
    <xf numFmtId="16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right" vertical="center" wrapText="1"/>
    </xf>
    <xf numFmtId="16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8" fontId="10" fillId="33" borderId="10" xfId="0" applyNumberFormat="1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6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5" fillId="32" borderId="10" xfId="0" applyNumberFormat="1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169" fontId="35" fillId="32" borderId="10" xfId="0" applyNumberFormat="1" applyFont="1" applyFill="1" applyBorder="1" applyAlignment="1">
      <alignment horizontal="center" vertical="center" wrapText="1"/>
    </xf>
    <xf numFmtId="170" fontId="35" fillId="0" borderId="10" xfId="0" applyNumberFormat="1" applyFont="1" applyBorder="1" applyAlignment="1">
      <alignment horizontal="center" vertical="center"/>
    </xf>
    <xf numFmtId="4" fontId="35" fillId="32" borderId="10" xfId="0" applyNumberFormat="1" applyFont="1" applyFill="1" applyBorder="1" applyAlignment="1">
      <alignment horizontal="center" vertical="center" wrapText="1"/>
    </xf>
    <xf numFmtId="169" fontId="35" fillId="32" borderId="10" xfId="0" applyNumberFormat="1" applyFont="1" applyFill="1" applyBorder="1" applyAlignment="1">
      <alignment horizontal="center" vertical="center"/>
    </xf>
    <xf numFmtId="49" fontId="35" fillId="0" borderId="10" xfId="64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4" fontId="35" fillId="32" borderId="10" xfId="0" applyNumberFormat="1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/>
    </xf>
    <xf numFmtId="168" fontId="10" fillId="33" borderId="11" xfId="0" applyNumberFormat="1" applyFont="1" applyFill="1" applyBorder="1" applyAlignment="1">
      <alignment/>
    </xf>
    <xf numFmtId="169" fontId="10" fillId="4" borderId="11" xfId="0" applyNumberFormat="1" applyFont="1" applyFill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0" fontId="8" fillId="34" borderId="10" xfId="53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64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69" fontId="8" fillId="33" borderId="10" xfId="0" applyNumberFormat="1" applyFont="1" applyFill="1" applyBorder="1" applyAlignment="1">
      <alignment horizontal="right" vertical="center" wrapText="1"/>
    </xf>
    <xf numFmtId="168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>
      <alignment wrapText="1"/>
    </xf>
    <xf numFmtId="0" fontId="22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34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1" width="3.00390625" style="2" hidden="1" customWidth="1"/>
    <col min="2" max="2" width="41.421875" style="2" customWidth="1"/>
    <col min="3" max="3" width="4.28125" style="2" customWidth="1"/>
    <col min="4" max="4" width="3.57421875" style="2" customWidth="1"/>
    <col min="5" max="5" width="3.7109375" style="2" customWidth="1"/>
    <col min="6" max="6" width="8.7109375" style="2" customWidth="1"/>
    <col min="7" max="7" width="4.140625" style="2" customWidth="1"/>
    <col min="8" max="8" width="10.7109375" style="2" customWidth="1"/>
    <col min="9" max="9" width="13.57421875" style="2" customWidth="1"/>
    <col min="10" max="10" width="9.421875" style="2" hidden="1" customWidth="1"/>
    <col min="11" max="16384" width="9.140625" style="2" customWidth="1"/>
  </cols>
  <sheetData>
    <row r="1" spans="6:10" ht="12.75">
      <c r="F1" s="303" t="s">
        <v>252</v>
      </c>
      <c r="G1" s="303"/>
      <c r="H1" s="303"/>
      <c r="I1" s="303"/>
      <c r="J1" s="303"/>
    </row>
    <row r="2" spans="2:10" ht="12.75">
      <c r="B2" s="306" t="s">
        <v>226</v>
      </c>
      <c r="C2" s="306"/>
      <c r="D2" s="306"/>
      <c r="E2" s="306"/>
      <c r="F2" s="306"/>
      <c r="G2" s="306"/>
      <c r="H2" s="306"/>
      <c r="I2" s="306"/>
      <c r="J2" s="306"/>
    </row>
    <row r="3" spans="2:10" ht="13.5" customHeight="1">
      <c r="B3" s="306" t="s">
        <v>239</v>
      </c>
      <c r="C3" s="306"/>
      <c r="D3" s="306"/>
      <c r="E3" s="306"/>
      <c r="F3" s="306"/>
      <c r="G3" s="306"/>
      <c r="H3" s="306"/>
      <c r="I3" s="306"/>
      <c r="J3" s="306"/>
    </row>
    <row r="4" spans="2:10" ht="12.75">
      <c r="B4" s="306" t="s">
        <v>249</v>
      </c>
      <c r="C4" s="306"/>
      <c r="D4" s="306"/>
      <c r="E4" s="306"/>
      <c r="F4" s="306"/>
      <c r="G4" s="306"/>
      <c r="H4" s="306"/>
      <c r="I4" s="306"/>
      <c r="J4" s="306"/>
    </row>
    <row r="5" spans="1:10" ht="50.25" customHeight="1">
      <c r="A5" s="304" t="s">
        <v>269</v>
      </c>
      <c r="B5" s="304"/>
      <c r="C5" s="304"/>
      <c r="D5" s="304"/>
      <c r="E5" s="304"/>
      <c r="F5" s="304"/>
      <c r="G5" s="304"/>
      <c r="H5" s="304"/>
      <c r="I5" s="304"/>
      <c r="J5" s="304"/>
    </row>
    <row r="6" spans="1:8" ht="15.75" hidden="1">
      <c r="A6" s="305"/>
      <c r="B6" s="305"/>
      <c r="C6" s="305"/>
      <c r="D6" s="305"/>
      <c r="E6" s="305"/>
      <c r="F6" s="305"/>
      <c r="G6" s="305"/>
      <c r="H6" s="305"/>
    </row>
    <row r="7" spans="9:10" ht="11.25" customHeight="1">
      <c r="I7" s="38" t="s">
        <v>255</v>
      </c>
      <c r="J7" s="2" t="s">
        <v>49</v>
      </c>
    </row>
    <row r="8" spans="1:10" ht="127.5" customHeight="1">
      <c r="A8" s="137" t="s">
        <v>16</v>
      </c>
      <c r="B8" s="138" t="s">
        <v>17</v>
      </c>
      <c r="C8" s="137" t="s">
        <v>48</v>
      </c>
      <c r="D8" s="137" t="s">
        <v>18</v>
      </c>
      <c r="E8" s="137" t="s">
        <v>50</v>
      </c>
      <c r="F8" s="137" t="s">
        <v>19</v>
      </c>
      <c r="G8" s="137" t="s">
        <v>20</v>
      </c>
      <c r="H8" s="139" t="s">
        <v>253</v>
      </c>
      <c r="I8" s="140" t="s">
        <v>254</v>
      </c>
      <c r="J8" s="140" t="s">
        <v>197</v>
      </c>
    </row>
    <row r="9" spans="1:10" ht="18.75" customHeight="1">
      <c r="A9" s="34">
        <v>1</v>
      </c>
      <c r="B9" s="35" t="s">
        <v>122</v>
      </c>
      <c r="C9" s="36">
        <v>871</v>
      </c>
      <c r="D9" s="36" t="s">
        <v>22</v>
      </c>
      <c r="E9" s="36" t="s">
        <v>22</v>
      </c>
      <c r="F9" s="36" t="s">
        <v>23</v>
      </c>
      <c r="G9" s="36" t="s">
        <v>21</v>
      </c>
      <c r="H9" s="275">
        <f>H10+H54+H63+H70+H85+H125+H134+H164+H162</f>
        <v>24254.600000000002</v>
      </c>
      <c r="I9" s="188">
        <f>I10+I54+I63+I70+I85+I125+I134+I162+I164</f>
        <v>23849.6</v>
      </c>
      <c r="J9" s="153">
        <f>I9/H9*100%</f>
        <v>0.9833021365019418</v>
      </c>
    </row>
    <row r="10" spans="1:10" ht="17.25" customHeight="1">
      <c r="A10" s="6"/>
      <c r="B10" s="13" t="s">
        <v>24</v>
      </c>
      <c r="C10" s="4">
        <v>871</v>
      </c>
      <c r="D10" s="4" t="s">
        <v>25</v>
      </c>
      <c r="E10" s="4" t="s">
        <v>22</v>
      </c>
      <c r="F10" s="4" t="s">
        <v>23</v>
      </c>
      <c r="G10" s="60" t="s">
        <v>21</v>
      </c>
      <c r="H10" s="146">
        <f>H11+H29+H35+H39</f>
        <v>5113.300000000001</v>
      </c>
      <c r="I10" s="158">
        <f>I11+I29+I39</f>
        <v>5057.599999999999</v>
      </c>
      <c r="J10" s="154">
        <f aca="true" t="shared" si="0" ref="J10:J82">I10/H10*100%</f>
        <v>0.9891068390276335</v>
      </c>
    </row>
    <row r="11" spans="1:10" ht="54" customHeight="1">
      <c r="A11" s="3"/>
      <c r="B11" s="9" t="s">
        <v>32</v>
      </c>
      <c r="C11" s="4">
        <v>871</v>
      </c>
      <c r="D11" s="4" t="s">
        <v>25</v>
      </c>
      <c r="E11" s="4" t="s">
        <v>33</v>
      </c>
      <c r="F11" s="4" t="s">
        <v>23</v>
      </c>
      <c r="G11" s="60" t="s">
        <v>21</v>
      </c>
      <c r="H11" s="228">
        <f>H12+H23</f>
        <v>4102.500000000001</v>
      </c>
      <c r="I11" s="229">
        <f>I12+I23</f>
        <v>4064.7999999999997</v>
      </c>
      <c r="J11" s="230">
        <f t="shared" si="0"/>
        <v>0.9908104814137718</v>
      </c>
    </row>
    <row r="12" spans="1:10" ht="52.5" customHeight="1">
      <c r="A12" s="3"/>
      <c r="B12" s="10" t="s">
        <v>27</v>
      </c>
      <c r="C12" s="5">
        <v>871</v>
      </c>
      <c r="D12" s="5" t="s">
        <v>25</v>
      </c>
      <c r="E12" s="5" t="s">
        <v>33</v>
      </c>
      <c r="F12" s="5" t="s">
        <v>28</v>
      </c>
      <c r="G12" s="61" t="s">
        <v>21</v>
      </c>
      <c r="H12" s="18">
        <f>H13+H21</f>
        <v>4075.4000000000005</v>
      </c>
      <c r="I12" s="159">
        <f>I13+I21</f>
        <v>4037.7</v>
      </c>
      <c r="J12" s="155">
        <f t="shared" si="0"/>
        <v>0.9907493742945476</v>
      </c>
    </row>
    <row r="13" spans="1:10" ht="12.75">
      <c r="A13" s="3"/>
      <c r="B13" s="11" t="s">
        <v>29</v>
      </c>
      <c r="C13" s="5">
        <v>871</v>
      </c>
      <c r="D13" s="5" t="s">
        <v>25</v>
      </c>
      <c r="E13" s="5" t="s">
        <v>33</v>
      </c>
      <c r="F13" s="5" t="s">
        <v>30</v>
      </c>
      <c r="G13" s="61" t="s">
        <v>21</v>
      </c>
      <c r="H13" s="18">
        <f>SUM(H14:H20)</f>
        <v>3479.7000000000003</v>
      </c>
      <c r="I13" s="159">
        <f>I14+I15+I16+I17+I19+I20</f>
        <v>3443.5</v>
      </c>
      <c r="J13" s="155">
        <f t="shared" si="0"/>
        <v>0.9895968043222116</v>
      </c>
    </row>
    <row r="14" spans="1:10" ht="12.75">
      <c r="A14" s="3"/>
      <c r="B14" s="124" t="s">
        <v>150</v>
      </c>
      <c r="C14" s="5">
        <v>871</v>
      </c>
      <c r="D14" s="5" t="s">
        <v>25</v>
      </c>
      <c r="E14" s="5" t="s">
        <v>33</v>
      </c>
      <c r="F14" s="5" t="s">
        <v>30</v>
      </c>
      <c r="G14" s="61">
        <v>121</v>
      </c>
      <c r="H14" s="18">
        <v>2486.1</v>
      </c>
      <c r="I14" s="93">
        <v>2450.6</v>
      </c>
      <c r="J14" s="155">
        <f t="shared" si="0"/>
        <v>0.9857206065725433</v>
      </c>
    </row>
    <row r="15" spans="1:10" ht="25.5">
      <c r="A15" s="3"/>
      <c r="B15" s="124" t="s">
        <v>151</v>
      </c>
      <c r="C15" s="5">
        <v>871</v>
      </c>
      <c r="D15" s="5" t="s">
        <v>25</v>
      </c>
      <c r="E15" s="5" t="s">
        <v>33</v>
      </c>
      <c r="F15" s="5" t="s">
        <v>30</v>
      </c>
      <c r="G15" s="61">
        <v>122</v>
      </c>
      <c r="H15" s="18">
        <v>0.9</v>
      </c>
      <c r="I15" s="93">
        <v>0.8</v>
      </c>
      <c r="J15" s="155">
        <f t="shared" si="0"/>
        <v>0.888888888888889</v>
      </c>
    </row>
    <row r="16" spans="1:10" ht="25.5">
      <c r="A16" s="3"/>
      <c r="B16" s="124" t="s">
        <v>153</v>
      </c>
      <c r="C16" s="5">
        <v>871</v>
      </c>
      <c r="D16" s="5" t="s">
        <v>25</v>
      </c>
      <c r="E16" s="5" t="s">
        <v>33</v>
      </c>
      <c r="F16" s="5" t="s">
        <v>30</v>
      </c>
      <c r="G16" s="61">
        <v>242</v>
      </c>
      <c r="H16" s="18">
        <v>494.9</v>
      </c>
      <c r="I16" s="159">
        <v>494.7</v>
      </c>
      <c r="J16" s="155">
        <f t="shared" si="0"/>
        <v>0.9995958779551425</v>
      </c>
    </row>
    <row r="17" spans="1:10" ht="25.5">
      <c r="A17" s="3"/>
      <c r="B17" s="124" t="s">
        <v>152</v>
      </c>
      <c r="C17" s="5">
        <v>871</v>
      </c>
      <c r="D17" s="5" t="s">
        <v>25</v>
      </c>
      <c r="E17" s="5" t="s">
        <v>33</v>
      </c>
      <c r="F17" s="5" t="s">
        <v>30</v>
      </c>
      <c r="G17" s="61">
        <v>244</v>
      </c>
      <c r="H17" s="18">
        <v>471.8</v>
      </c>
      <c r="I17" s="93">
        <v>471.5</v>
      </c>
      <c r="J17" s="155">
        <f t="shared" si="0"/>
        <v>0.9993641373463331</v>
      </c>
    </row>
    <row r="18" spans="1:10" ht="38.25" hidden="1">
      <c r="A18" s="3"/>
      <c r="B18" s="10" t="s">
        <v>154</v>
      </c>
      <c r="C18" s="5">
        <v>871</v>
      </c>
      <c r="D18" s="5" t="s">
        <v>25</v>
      </c>
      <c r="E18" s="5" t="s">
        <v>33</v>
      </c>
      <c r="F18" s="5" t="s">
        <v>30</v>
      </c>
      <c r="G18" s="61">
        <v>321</v>
      </c>
      <c r="H18" s="18">
        <v>0</v>
      </c>
      <c r="I18" s="93"/>
      <c r="J18" s="155" t="e">
        <f t="shared" si="0"/>
        <v>#DIV/0!</v>
      </c>
    </row>
    <row r="19" spans="1:10" ht="25.5">
      <c r="A19" s="3"/>
      <c r="B19" s="124" t="s">
        <v>155</v>
      </c>
      <c r="C19" s="5">
        <v>871</v>
      </c>
      <c r="D19" s="5" t="s">
        <v>25</v>
      </c>
      <c r="E19" s="5" t="s">
        <v>33</v>
      </c>
      <c r="F19" s="5" t="s">
        <v>30</v>
      </c>
      <c r="G19" s="61">
        <v>851</v>
      </c>
      <c r="H19" s="18">
        <v>3.8</v>
      </c>
      <c r="I19" s="93">
        <v>3.8</v>
      </c>
      <c r="J19" s="155">
        <f t="shared" si="0"/>
        <v>1</v>
      </c>
    </row>
    <row r="20" spans="1:10" ht="18" customHeight="1">
      <c r="A20" s="3"/>
      <c r="B20" s="124" t="s">
        <v>156</v>
      </c>
      <c r="C20" s="5">
        <v>871</v>
      </c>
      <c r="D20" s="5" t="s">
        <v>25</v>
      </c>
      <c r="E20" s="5" t="s">
        <v>33</v>
      </c>
      <c r="F20" s="5" t="s">
        <v>30</v>
      </c>
      <c r="G20" s="61">
        <v>852</v>
      </c>
      <c r="H20" s="18">
        <v>22.2</v>
      </c>
      <c r="I20" s="93">
        <v>22.1</v>
      </c>
      <c r="J20" s="155">
        <f t="shared" si="0"/>
        <v>0.9954954954954955</v>
      </c>
    </row>
    <row r="21" spans="1:10" ht="12.75">
      <c r="A21" s="3"/>
      <c r="B21" s="81" t="s">
        <v>123</v>
      </c>
      <c r="C21" s="5">
        <v>871</v>
      </c>
      <c r="D21" s="5" t="s">
        <v>25</v>
      </c>
      <c r="E21" s="5" t="s">
        <v>33</v>
      </c>
      <c r="F21" s="5" t="s">
        <v>124</v>
      </c>
      <c r="G21" s="61"/>
      <c r="H21" s="18">
        <f>H22</f>
        <v>595.7</v>
      </c>
      <c r="I21" s="93">
        <f>I22</f>
        <v>594.2</v>
      </c>
      <c r="J21" s="155">
        <f t="shared" si="0"/>
        <v>0.9974819540036931</v>
      </c>
    </row>
    <row r="22" spans="1:10" ht="12.75">
      <c r="A22" s="6"/>
      <c r="B22" s="124" t="s">
        <v>150</v>
      </c>
      <c r="C22" s="5">
        <v>871</v>
      </c>
      <c r="D22" s="5" t="s">
        <v>25</v>
      </c>
      <c r="E22" s="5" t="s">
        <v>33</v>
      </c>
      <c r="F22" s="5" t="s">
        <v>124</v>
      </c>
      <c r="G22" s="61">
        <v>121</v>
      </c>
      <c r="H22" s="18">
        <v>595.7</v>
      </c>
      <c r="I22" s="93">
        <v>594.2</v>
      </c>
      <c r="J22" s="155">
        <f t="shared" si="0"/>
        <v>0.9974819540036931</v>
      </c>
    </row>
    <row r="23" spans="1:10" ht="15" customHeight="1">
      <c r="A23" s="3"/>
      <c r="B23" s="97" t="s">
        <v>117</v>
      </c>
      <c r="C23" s="4">
        <v>871</v>
      </c>
      <c r="D23" s="4" t="s">
        <v>25</v>
      </c>
      <c r="E23" s="4" t="s">
        <v>33</v>
      </c>
      <c r="F23" s="4" t="s">
        <v>116</v>
      </c>
      <c r="G23" s="60"/>
      <c r="H23" s="156">
        <f>H24+H27</f>
        <v>27.1</v>
      </c>
      <c r="I23" s="251">
        <f>I24+I27</f>
        <v>27.1</v>
      </c>
      <c r="J23" s="154">
        <f t="shared" si="0"/>
        <v>1</v>
      </c>
    </row>
    <row r="24" spans="1:10" ht="36">
      <c r="A24" s="3"/>
      <c r="B24" s="79" t="s">
        <v>119</v>
      </c>
      <c r="C24" s="5">
        <v>871</v>
      </c>
      <c r="D24" s="5" t="s">
        <v>25</v>
      </c>
      <c r="E24" s="5" t="s">
        <v>33</v>
      </c>
      <c r="F24" s="5" t="s">
        <v>93</v>
      </c>
      <c r="G24" s="61"/>
      <c r="H24" s="157">
        <f>H25</f>
        <v>26.6</v>
      </c>
      <c r="I24" s="94">
        <f>I25</f>
        <v>26.6</v>
      </c>
      <c r="J24" s="155">
        <f t="shared" si="0"/>
        <v>1</v>
      </c>
    </row>
    <row r="25" spans="1:10" ht="48">
      <c r="A25" s="3"/>
      <c r="B25" s="78" t="s">
        <v>159</v>
      </c>
      <c r="C25" s="5">
        <v>871</v>
      </c>
      <c r="D25" s="5" t="s">
        <v>25</v>
      </c>
      <c r="E25" s="5" t="s">
        <v>33</v>
      </c>
      <c r="F25" s="98" t="s">
        <v>93</v>
      </c>
      <c r="G25" s="110" t="s">
        <v>160</v>
      </c>
      <c r="H25" s="157">
        <f>H26</f>
        <v>26.6</v>
      </c>
      <c r="I25" s="94">
        <f>I26</f>
        <v>26.6</v>
      </c>
      <c r="J25" s="155">
        <f t="shared" si="0"/>
        <v>1</v>
      </c>
    </row>
    <row r="26" spans="1:10" ht="24">
      <c r="A26" s="3"/>
      <c r="B26" s="57" t="s">
        <v>92</v>
      </c>
      <c r="C26" s="5">
        <v>871</v>
      </c>
      <c r="D26" s="5" t="s">
        <v>25</v>
      </c>
      <c r="E26" s="5" t="s">
        <v>33</v>
      </c>
      <c r="F26" s="33" t="s">
        <v>94</v>
      </c>
      <c r="G26" s="111" t="s">
        <v>160</v>
      </c>
      <c r="H26" s="157">
        <v>26.6</v>
      </c>
      <c r="I26" s="94">
        <v>26.6</v>
      </c>
      <c r="J26" s="155">
        <f t="shared" si="0"/>
        <v>1</v>
      </c>
    </row>
    <row r="27" spans="1:10" ht="51" customHeight="1">
      <c r="A27" s="3"/>
      <c r="B27" s="116" t="s">
        <v>118</v>
      </c>
      <c r="C27" s="5">
        <v>871</v>
      </c>
      <c r="D27" s="5" t="s">
        <v>25</v>
      </c>
      <c r="E27" s="5" t="s">
        <v>33</v>
      </c>
      <c r="F27" s="33">
        <v>5210600</v>
      </c>
      <c r="G27" s="111"/>
      <c r="H27" s="157">
        <v>0.5</v>
      </c>
      <c r="I27" s="94">
        <f>I28</f>
        <v>0.5</v>
      </c>
      <c r="J27" s="155">
        <f t="shared" si="0"/>
        <v>1</v>
      </c>
    </row>
    <row r="28" spans="1:10" ht="26.25" customHeight="1">
      <c r="A28" s="3"/>
      <c r="B28" s="57" t="s">
        <v>185</v>
      </c>
      <c r="C28" s="5">
        <v>871</v>
      </c>
      <c r="D28" s="5" t="s">
        <v>25</v>
      </c>
      <c r="E28" s="5" t="s">
        <v>33</v>
      </c>
      <c r="F28" s="33">
        <v>5210602</v>
      </c>
      <c r="G28" s="111" t="s">
        <v>158</v>
      </c>
      <c r="H28" s="157">
        <v>0.5</v>
      </c>
      <c r="I28" s="94">
        <v>0.5</v>
      </c>
      <c r="J28" s="155">
        <f t="shared" si="0"/>
        <v>1</v>
      </c>
    </row>
    <row r="29" spans="1:10" ht="38.25">
      <c r="A29" s="3"/>
      <c r="B29" s="9" t="s">
        <v>109</v>
      </c>
      <c r="C29" s="4">
        <v>871</v>
      </c>
      <c r="D29" s="4" t="s">
        <v>25</v>
      </c>
      <c r="E29" s="14" t="s">
        <v>110</v>
      </c>
      <c r="F29" s="33"/>
      <c r="G29" s="64"/>
      <c r="H29" s="255">
        <f aca="true" t="shared" si="1" ref="H29:I31">H30</f>
        <v>113.30000000000001</v>
      </c>
      <c r="I29" s="256">
        <f t="shared" si="1"/>
        <v>113.30000000000001</v>
      </c>
      <c r="J29" s="230">
        <f t="shared" si="0"/>
        <v>1</v>
      </c>
    </row>
    <row r="30" spans="1:10" ht="12.75">
      <c r="A30" s="3"/>
      <c r="B30" s="77" t="s">
        <v>117</v>
      </c>
      <c r="C30" s="5">
        <v>871</v>
      </c>
      <c r="D30" s="5" t="s">
        <v>25</v>
      </c>
      <c r="E30" s="12" t="s">
        <v>110</v>
      </c>
      <c r="F30" s="5" t="s">
        <v>116</v>
      </c>
      <c r="G30" s="64"/>
      <c r="H30" s="157">
        <f t="shared" si="1"/>
        <v>113.30000000000001</v>
      </c>
      <c r="I30" s="93">
        <f t="shared" si="1"/>
        <v>113.30000000000001</v>
      </c>
      <c r="J30" s="155">
        <f t="shared" si="0"/>
        <v>1</v>
      </c>
    </row>
    <row r="31" spans="1:10" ht="49.5" customHeight="1">
      <c r="A31" s="6"/>
      <c r="B31" s="78" t="s">
        <v>118</v>
      </c>
      <c r="C31" s="5">
        <v>871</v>
      </c>
      <c r="D31" s="5" t="s">
        <v>25</v>
      </c>
      <c r="E31" s="12" t="s">
        <v>110</v>
      </c>
      <c r="F31" s="5" t="s">
        <v>108</v>
      </c>
      <c r="G31" s="61"/>
      <c r="H31" s="157">
        <f t="shared" si="1"/>
        <v>113.30000000000001</v>
      </c>
      <c r="I31" s="93">
        <f>I32</f>
        <v>113.30000000000001</v>
      </c>
      <c r="J31" s="155">
        <f t="shared" si="0"/>
        <v>1</v>
      </c>
    </row>
    <row r="32" spans="1:10" ht="12.75">
      <c r="A32" s="3"/>
      <c r="B32" s="78" t="s">
        <v>157</v>
      </c>
      <c r="C32" s="5">
        <v>871</v>
      </c>
      <c r="D32" s="5" t="s">
        <v>25</v>
      </c>
      <c r="E32" s="12" t="s">
        <v>110</v>
      </c>
      <c r="F32" s="5" t="s">
        <v>108</v>
      </c>
      <c r="G32" s="61">
        <v>540</v>
      </c>
      <c r="H32" s="157">
        <f>H33+H34</f>
        <v>113.30000000000001</v>
      </c>
      <c r="I32" s="93">
        <f>I33+I34</f>
        <v>113.30000000000001</v>
      </c>
      <c r="J32" s="155">
        <f t="shared" si="0"/>
        <v>1</v>
      </c>
    </row>
    <row r="33" spans="1:10" ht="12.75">
      <c r="A33" s="3"/>
      <c r="B33" s="22" t="s">
        <v>112</v>
      </c>
      <c r="C33" s="5">
        <v>871</v>
      </c>
      <c r="D33" s="5" t="s">
        <v>25</v>
      </c>
      <c r="E33" s="12" t="s">
        <v>110</v>
      </c>
      <c r="F33" s="33" t="s">
        <v>111</v>
      </c>
      <c r="G33" s="61">
        <v>540</v>
      </c>
      <c r="H33" s="157">
        <v>79.4</v>
      </c>
      <c r="I33" s="93">
        <v>79.4</v>
      </c>
      <c r="J33" s="155">
        <f t="shared" si="0"/>
        <v>1</v>
      </c>
    </row>
    <row r="34" spans="1:10" ht="12.75">
      <c r="A34" s="3"/>
      <c r="B34" s="22" t="s">
        <v>113</v>
      </c>
      <c r="C34" s="5">
        <v>871</v>
      </c>
      <c r="D34" s="5" t="s">
        <v>25</v>
      </c>
      <c r="E34" s="12" t="s">
        <v>110</v>
      </c>
      <c r="F34" s="33" t="s">
        <v>106</v>
      </c>
      <c r="G34" s="61">
        <v>540</v>
      </c>
      <c r="H34" s="157">
        <v>33.9</v>
      </c>
      <c r="I34" s="93">
        <v>33.9</v>
      </c>
      <c r="J34" s="155">
        <f t="shared" si="0"/>
        <v>1</v>
      </c>
    </row>
    <row r="35" spans="1:10" ht="0.75" customHeight="1" hidden="1">
      <c r="A35" s="3"/>
      <c r="B35" s="9" t="s">
        <v>1</v>
      </c>
      <c r="C35" s="4">
        <v>871</v>
      </c>
      <c r="D35" s="4" t="s">
        <v>25</v>
      </c>
      <c r="E35" s="4">
        <v>11</v>
      </c>
      <c r="F35" s="4"/>
      <c r="G35" s="60" t="s">
        <v>21</v>
      </c>
      <c r="H35" s="146">
        <f>H36</f>
        <v>0</v>
      </c>
      <c r="I35" s="125">
        <v>0</v>
      </c>
      <c r="J35" s="154"/>
    </row>
    <row r="36" spans="1:10" ht="20.25" customHeight="1" hidden="1">
      <c r="A36" s="3"/>
      <c r="B36" s="9" t="s">
        <v>1</v>
      </c>
      <c r="C36" s="4">
        <v>871</v>
      </c>
      <c r="D36" s="4" t="s">
        <v>25</v>
      </c>
      <c r="E36" s="4">
        <v>11</v>
      </c>
      <c r="F36" s="4" t="s">
        <v>3</v>
      </c>
      <c r="G36" s="60"/>
      <c r="H36" s="146">
        <f>H37</f>
        <v>0</v>
      </c>
      <c r="I36" s="125">
        <v>0</v>
      </c>
      <c r="J36" s="154"/>
    </row>
    <row r="37" spans="1:10" ht="12.75" hidden="1">
      <c r="A37" s="3"/>
      <c r="B37" s="10" t="s">
        <v>4</v>
      </c>
      <c r="C37" s="5">
        <v>871</v>
      </c>
      <c r="D37" s="5" t="s">
        <v>25</v>
      </c>
      <c r="E37" s="5">
        <v>11</v>
      </c>
      <c r="F37" s="5" t="s">
        <v>5</v>
      </c>
      <c r="G37" s="61" t="s">
        <v>21</v>
      </c>
      <c r="H37" s="147">
        <f>H38</f>
        <v>0</v>
      </c>
      <c r="I37" s="93">
        <v>0</v>
      </c>
      <c r="J37" s="155"/>
    </row>
    <row r="38" spans="1:10" ht="12.75" hidden="1">
      <c r="A38" s="3"/>
      <c r="B38" s="10" t="s">
        <v>161</v>
      </c>
      <c r="C38" s="5">
        <v>871</v>
      </c>
      <c r="D38" s="5" t="s">
        <v>25</v>
      </c>
      <c r="E38" s="5">
        <v>11</v>
      </c>
      <c r="F38" s="5" t="s">
        <v>5</v>
      </c>
      <c r="G38" s="62" t="s">
        <v>162</v>
      </c>
      <c r="H38" s="147">
        <v>0</v>
      </c>
      <c r="I38" s="93">
        <v>0</v>
      </c>
      <c r="J38" s="155"/>
    </row>
    <row r="39" spans="1:10" ht="12.75">
      <c r="A39" s="3"/>
      <c r="B39" s="9" t="s">
        <v>42</v>
      </c>
      <c r="C39" s="4">
        <v>871</v>
      </c>
      <c r="D39" s="4" t="s">
        <v>25</v>
      </c>
      <c r="E39" s="4">
        <v>13</v>
      </c>
      <c r="F39" s="4"/>
      <c r="G39" s="60"/>
      <c r="H39" s="232">
        <f>H40++H45+H49</f>
        <v>897.5</v>
      </c>
      <c r="I39" s="233">
        <f>I40+I45+I49</f>
        <v>879.5</v>
      </c>
      <c r="J39" s="230">
        <f t="shared" si="0"/>
        <v>0.9799442896935933</v>
      </c>
    </row>
    <row r="40" spans="1:10" ht="39.75" customHeight="1">
      <c r="A40" s="3"/>
      <c r="B40" s="76" t="s">
        <v>96</v>
      </c>
      <c r="C40" s="4">
        <v>871</v>
      </c>
      <c r="D40" s="4" t="s">
        <v>25</v>
      </c>
      <c r="E40" s="4">
        <v>13</v>
      </c>
      <c r="F40" s="4" t="s">
        <v>43</v>
      </c>
      <c r="G40" s="99"/>
      <c r="H40" s="146">
        <f>H41+H43</f>
        <v>139.1</v>
      </c>
      <c r="I40" s="123">
        <f>I41+I43</f>
        <v>139.1</v>
      </c>
      <c r="J40" s="154">
        <f t="shared" si="0"/>
        <v>1</v>
      </c>
    </row>
    <row r="41" spans="1:10" ht="25.5">
      <c r="A41" s="3"/>
      <c r="B41" s="101" t="s">
        <v>167</v>
      </c>
      <c r="C41" s="5">
        <v>871</v>
      </c>
      <c r="D41" s="5" t="s">
        <v>25</v>
      </c>
      <c r="E41" s="5">
        <v>13</v>
      </c>
      <c r="F41" s="5" t="s">
        <v>168</v>
      </c>
      <c r="G41" s="99"/>
      <c r="H41" s="147">
        <f>H42</f>
        <v>13.9</v>
      </c>
      <c r="I41" s="94">
        <f>I42</f>
        <v>13.9</v>
      </c>
      <c r="J41" s="155">
        <f t="shared" si="0"/>
        <v>1</v>
      </c>
    </row>
    <row r="42" spans="1:10" ht="25.5">
      <c r="A42" s="3"/>
      <c r="B42" s="124" t="s">
        <v>152</v>
      </c>
      <c r="C42" s="5">
        <v>871</v>
      </c>
      <c r="D42" s="5" t="s">
        <v>25</v>
      </c>
      <c r="E42" s="5">
        <v>13</v>
      </c>
      <c r="F42" s="5" t="s">
        <v>168</v>
      </c>
      <c r="G42" s="62" t="s">
        <v>163</v>
      </c>
      <c r="H42" s="147">
        <v>13.9</v>
      </c>
      <c r="I42" s="94">
        <v>13.9</v>
      </c>
      <c r="J42" s="155">
        <f t="shared" si="0"/>
        <v>1</v>
      </c>
    </row>
    <row r="43" spans="1:10" ht="38.25">
      <c r="A43" s="3"/>
      <c r="B43" s="15" t="s">
        <v>95</v>
      </c>
      <c r="C43" s="5">
        <v>871</v>
      </c>
      <c r="D43" s="5" t="s">
        <v>25</v>
      </c>
      <c r="E43" s="5">
        <v>13</v>
      </c>
      <c r="F43" s="5" t="s">
        <v>44</v>
      </c>
      <c r="G43" s="62"/>
      <c r="H43" s="147">
        <f>H44</f>
        <v>125.2</v>
      </c>
      <c r="I43" s="94">
        <f>I44</f>
        <v>125.2</v>
      </c>
      <c r="J43" s="155">
        <f t="shared" si="0"/>
        <v>1</v>
      </c>
    </row>
    <row r="44" spans="1:10" ht="25.5">
      <c r="A44" s="3"/>
      <c r="B44" s="124" t="s">
        <v>152</v>
      </c>
      <c r="C44" s="5">
        <v>871</v>
      </c>
      <c r="D44" s="5" t="s">
        <v>25</v>
      </c>
      <c r="E44" s="5">
        <v>13</v>
      </c>
      <c r="F44" s="5" t="s">
        <v>44</v>
      </c>
      <c r="G44" s="62" t="s">
        <v>163</v>
      </c>
      <c r="H44" s="147">
        <v>125.2</v>
      </c>
      <c r="I44" s="94">
        <v>125.2</v>
      </c>
      <c r="J44" s="155">
        <f t="shared" si="0"/>
        <v>1</v>
      </c>
    </row>
    <row r="45" spans="1:10" ht="27" customHeight="1">
      <c r="A45" s="3"/>
      <c r="B45" s="76" t="s">
        <v>164</v>
      </c>
      <c r="C45" s="4">
        <v>871</v>
      </c>
      <c r="D45" s="4" t="s">
        <v>25</v>
      </c>
      <c r="E45" s="4">
        <v>13</v>
      </c>
      <c r="F45" s="4" t="s">
        <v>165</v>
      </c>
      <c r="G45" s="99"/>
      <c r="H45" s="146">
        <f>H46+H48</f>
        <v>149</v>
      </c>
      <c r="I45" s="123">
        <f>I46+I48</f>
        <v>148.7</v>
      </c>
      <c r="J45" s="154">
        <f t="shared" si="0"/>
        <v>0.997986577181208</v>
      </c>
    </row>
    <row r="46" spans="1:10" ht="12.75">
      <c r="A46" s="3"/>
      <c r="B46" s="10" t="s">
        <v>80</v>
      </c>
      <c r="C46" s="5">
        <v>871</v>
      </c>
      <c r="D46" s="5" t="s">
        <v>25</v>
      </c>
      <c r="E46" s="5">
        <v>13</v>
      </c>
      <c r="F46" s="5" t="s">
        <v>79</v>
      </c>
      <c r="G46" s="62"/>
      <c r="H46" s="147">
        <f>H47</f>
        <v>72.7</v>
      </c>
      <c r="I46" s="94">
        <f>I47</f>
        <v>72.5</v>
      </c>
      <c r="J46" s="155">
        <f t="shared" si="0"/>
        <v>0.9972489683631361</v>
      </c>
    </row>
    <row r="47" spans="1:10" ht="25.5">
      <c r="A47" s="3"/>
      <c r="B47" s="124" t="s">
        <v>152</v>
      </c>
      <c r="C47" s="5">
        <v>871</v>
      </c>
      <c r="D47" s="5" t="s">
        <v>25</v>
      </c>
      <c r="E47" s="5">
        <v>13</v>
      </c>
      <c r="F47" s="5" t="s">
        <v>79</v>
      </c>
      <c r="G47" s="62" t="s">
        <v>163</v>
      </c>
      <c r="H47" s="147">
        <v>72.7</v>
      </c>
      <c r="I47" s="94">
        <v>72.5</v>
      </c>
      <c r="J47" s="155">
        <f t="shared" si="0"/>
        <v>0.9972489683631361</v>
      </c>
    </row>
    <row r="48" spans="1:10" ht="89.25">
      <c r="A48" s="3"/>
      <c r="B48" s="124" t="s">
        <v>214</v>
      </c>
      <c r="C48" s="5">
        <v>871</v>
      </c>
      <c r="D48" s="5" t="s">
        <v>25</v>
      </c>
      <c r="E48" s="5">
        <v>13</v>
      </c>
      <c r="F48" s="5" t="s">
        <v>215</v>
      </c>
      <c r="G48" s="62" t="s">
        <v>216</v>
      </c>
      <c r="H48" s="147">
        <v>76.3</v>
      </c>
      <c r="I48" s="94">
        <v>76.2</v>
      </c>
      <c r="J48" s="155">
        <f>I48/H48*100%</f>
        <v>0.998689384010485</v>
      </c>
    </row>
    <row r="49" spans="1:10" ht="25.5">
      <c r="A49" s="3"/>
      <c r="B49" s="218" t="s">
        <v>217</v>
      </c>
      <c r="C49" s="4">
        <v>871</v>
      </c>
      <c r="D49" s="4" t="s">
        <v>25</v>
      </c>
      <c r="E49" s="4">
        <v>13</v>
      </c>
      <c r="F49" s="4">
        <v>5700010</v>
      </c>
      <c r="G49" s="99"/>
      <c r="H49" s="276">
        <f>H50+H51+H52+H53</f>
        <v>609.4</v>
      </c>
      <c r="I49" s="277">
        <f>I50+I51+I52+I53</f>
        <v>591.7</v>
      </c>
      <c r="J49" s="134">
        <f>I49/H49*100%</f>
        <v>0.9709550377420415</v>
      </c>
    </row>
    <row r="50" spans="1:10" ht="15">
      <c r="A50" s="3"/>
      <c r="B50" s="95" t="s">
        <v>150</v>
      </c>
      <c r="C50" s="5">
        <v>871</v>
      </c>
      <c r="D50" s="5" t="s">
        <v>25</v>
      </c>
      <c r="E50" s="5">
        <v>13</v>
      </c>
      <c r="F50" s="5">
        <v>5700010</v>
      </c>
      <c r="G50" s="62" t="s">
        <v>177</v>
      </c>
      <c r="H50" s="278">
        <v>546.6</v>
      </c>
      <c r="I50" s="70">
        <v>529.2</v>
      </c>
      <c r="J50" s="135">
        <f>I50/H50*100%</f>
        <v>0.9681668496158069</v>
      </c>
    </row>
    <row r="51" spans="1:10" ht="30" hidden="1">
      <c r="A51" s="3"/>
      <c r="B51" s="95" t="s">
        <v>151</v>
      </c>
      <c r="C51" s="5">
        <v>871</v>
      </c>
      <c r="D51" s="5" t="s">
        <v>25</v>
      </c>
      <c r="E51" s="5">
        <v>13</v>
      </c>
      <c r="F51" s="5">
        <v>5700010</v>
      </c>
      <c r="G51" s="62" t="s">
        <v>178</v>
      </c>
      <c r="H51" s="278">
        <v>0</v>
      </c>
      <c r="I51" s="70">
        <v>0</v>
      </c>
      <c r="J51" s="135"/>
    </row>
    <row r="52" spans="1:10" ht="25.5">
      <c r="A52" s="3"/>
      <c r="B52" s="124" t="s">
        <v>153</v>
      </c>
      <c r="C52" s="5">
        <v>871</v>
      </c>
      <c r="D52" s="5" t="s">
        <v>25</v>
      </c>
      <c r="E52" s="5">
        <v>13</v>
      </c>
      <c r="F52" s="5">
        <v>5700010</v>
      </c>
      <c r="G52" s="62" t="s">
        <v>218</v>
      </c>
      <c r="H52" s="278">
        <v>43.5</v>
      </c>
      <c r="I52" s="70">
        <v>43.3</v>
      </c>
      <c r="J52" s="135">
        <f>I52/H52*100%</f>
        <v>0.9954022988505746</v>
      </c>
    </row>
    <row r="53" spans="1:10" ht="25.5">
      <c r="A53" s="3"/>
      <c r="B53" s="124" t="s">
        <v>152</v>
      </c>
      <c r="C53" s="5">
        <v>871</v>
      </c>
      <c r="D53" s="5" t="s">
        <v>25</v>
      </c>
      <c r="E53" s="5">
        <v>13</v>
      </c>
      <c r="F53" s="5">
        <v>5700010</v>
      </c>
      <c r="G53" s="62" t="s">
        <v>163</v>
      </c>
      <c r="H53" s="278">
        <v>19.3</v>
      </c>
      <c r="I53" s="70">
        <v>19.2</v>
      </c>
      <c r="J53" s="135">
        <f>I53/H53*100%</f>
        <v>0.9948186528497409</v>
      </c>
    </row>
    <row r="54" spans="1:10" ht="14.25">
      <c r="A54" s="3"/>
      <c r="B54" s="7" t="s">
        <v>35</v>
      </c>
      <c r="C54" s="4">
        <v>871</v>
      </c>
      <c r="D54" s="4" t="s">
        <v>31</v>
      </c>
      <c r="E54" s="4" t="s">
        <v>22</v>
      </c>
      <c r="F54" s="4" t="s">
        <v>23</v>
      </c>
      <c r="G54" s="231" t="s">
        <v>21</v>
      </c>
      <c r="H54" s="232">
        <f aca="true" t="shared" si="2" ref="H54:I56">H55</f>
        <v>209.3</v>
      </c>
      <c r="I54" s="233">
        <f t="shared" si="2"/>
        <v>209.3</v>
      </c>
      <c r="J54" s="230">
        <f t="shared" si="0"/>
        <v>1</v>
      </c>
    </row>
    <row r="55" spans="1:10" ht="12.75">
      <c r="A55" s="3"/>
      <c r="B55" s="15" t="s">
        <v>6</v>
      </c>
      <c r="C55" s="5">
        <v>871</v>
      </c>
      <c r="D55" s="5" t="s">
        <v>31</v>
      </c>
      <c r="E55" s="12" t="s">
        <v>26</v>
      </c>
      <c r="F55" s="5" t="s">
        <v>23</v>
      </c>
      <c r="G55" s="234" t="s">
        <v>21</v>
      </c>
      <c r="H55" s="235">
        <f t="shared" si="2"/>
        <v>209.3</v>
      </c>
      <c r="I55" s="236">
        <f t="shared" si="2"/>
        <v>209.3</v>
      </c>
      <c r="J55" s="237">
        <f t="shared" si="0"/>
        <v>1</v>
      </c>
    </row>
    <row r="56" spans="1:10" ht="25.5">
      <c r="A56" s="3"/>
      <c r="B56" s="15" t="s">
        <v>8</v>
      </c>
      <c r="C56" s="5">
        <v>871</v>
      </c>
      <c r="D56" s="5" t="s">
        <v>31</v>
      </c>
      <c r="E56" s="12" t="s">
        <v>26</v>
      </c>
      <c r="F56" s="5" t="s">
        <v>9</v>
      </c>
      <c r="G56" s="234"/>
      <c r="H56" s="235">
        <f t="shared" si="2"/>
        <v>209.3</v>
      </c>
      <c r="I56" s="236">
        <f t="shared" si="2"/>
        <v>209.3</v>
      </c>
      <c r="J56" s="237">
        <f t="shared" si="0"/>
        <v>1</v>
      </c>
    </row>
    <row r="57" spans="1:10" ht="38.25">
      <c r="A57" s="3"/>
      <c r="B57" s="10" t="s">
        <v>2</v>
      </c>
      <c r="C57" s="5">
        <v>871</v>
      </c>
      <c r="D57" s="5" t="s">
        <v>31</v>
      </c>
      <c r="E57" s="12" t="s">
        <v>26</v>
      </c>
      <c r="F57" s="5" t="s">
        <v>7</v>
      </c>
      <c r="G57" s="234" t="s">
        <v>21</v>
      </c>
      <c r="H57" s="235">
        <f>SUM(H58:H62)</f>
        <v>209.3</v>
      </c>
      <c r="I57" s="236">
        <f>I58+I60+I61+I62</f>
        <v>209.3</v>
      </c>
      <c r="J57" s="237">
        <f t="shared" si="0"/>
        <v>1</v>
      </c>
    </row>
    <row r="58" spans="1:10" ht="13.5" customHeight="1">
      <c r="A58" s="20"/>
      <c r="B58" s="124" t="s">
        <v>150</v>
      </c>
      <c r="C58" s="5">
        <v>871</v>
      </c>
      <c r="D58" s="5" t="s">
        <v>31</v>
      </c>
      <c r="E58" s="12" t="s">
        <v>26</v>
      </c>
      <c r="F58" s="5" t="s">
        <v>7</v>
      </c>
      <c r="G58" s="234">
        <v>121</v>
      </c>
      <c r="H58" s="238">
        <v>177.4</v>
      </c>
      <c r="I58" s="236">
        <v>177.4</v>
      </c>
      <c r="J58" s="237">
        <f t="shared" si="0"/>
        <v>1</v>
      </c>
    </row>
    <row r="59" spans="1:10" ht="25.5" hidden="1">
      <c r="A59" s="20"/>
      <c r="B59" s="124" t="s">
        <v>151</v>
      </c>
      <c r="C59" s="5">
        <v>871</v>
      </c>
      <c r="D59" s="5" t="s">
        <v>31</v>
      </c>
      <c r="E59" s="12" t="s">
        <v>26</v>
      </c>
      <c r="F59" s="5" t="s">
        <v>7</v>
      </c>
      <c r="G59" s="234">
        <v>122</v>
      </c>
      <c r="H59" s="238"/>
      <c r="I59" s="236"/>
      <c r="J59" s="237" t="e">
        <f t="shared" si="0"/>
        <v>#DIV/0!</v>
      </c>
    </row>
    <row r="60" spans="1:10" ht="29.25" customHeight="1" hidden="1">
      <c r="A60" s="21"/>
      <c r="B60" s="124" t="s">
        <v>153</v>
      </c>
      <c r="C60" s="5">
        <v>871</v>
      </c>
      <c r="D60" s="5" t="s">
        <v>31</v>
      </c>
      <c r="E60" s="12" t="s">
        <v>26</v>
      </c>
      <c r="F60" s="5" t="s">
        <v>7</v>
      </c>
      <c r="G60" s="234">
        <v>242</v>
      </c>
      <c r="H60" s="238">
        <v>0</v>
      </c>
      <c r="I60" s="236">
        <v>0</v>
      </c>
      <c r="J60" s="237">
        <v>0</v>
      </c>
    </row>
    <row r="61" spans="1:10" ht="38.25">
      <c r="A61" s="21"/>
      <c r="B61" s="124" t="s">
        <v>154</v>
      </c>
      <c r="C61" s="5" t="s">
        <v>31</v>
      </c>
      <c r="D61" s="12" t="s">
        <v>26</v>
      </c>
      <c r="E61" s="12" t="s">
        <v>26</v>
      </c>
      <c r="F61" s="5" t="s">
        <v>7</v>
      </c>
      <c r="G61" s="234">
        <v>321</v>
      </c>
      <c r="H61" s="238">
        <v>29.9</v>
      </c>
      <c r="I61" s="236">
        <v>29.9</v>
      </c>
      <c r="J61" s="237">
        <f t="shared" si="0"/>
        <v>1</v>
      </c>
    </row>
    <row r="62" spans="1:10" ht="29.25" customHeight="1">
      <c r="A62" s="21"/>
      <c r="B62" s="124" t="s">
        <v>152</v>
      </c>
      <c r="C62" s="5">
        <v>871</v>
      </c>
      <c r="D62" s="5" t="s">
        <v>31</v>
      </c>
      <c r="E62" s="12" t="s">
        <v>26</v>
      </c>
      <c r="F62" s="5" t="s">
        <v>7</v>
      </c>
      <c r="G62" s="234">
        <v>244</v>
      </c>
      <c r="H62" s="238">
        <v>2</v>
      </c>
      <c r="I62" s="236">
        <v>2</v>
      </c>
      <c r="J62" s="237">
        <f t="shared" si="0"/>
        <v>1</v>
      </c>
    </row>
    <row r="63" spans="1:10" ht="14.25">
      <c r="A63" s="20"/>
      <c r="B63" s="7" t="s">
        <v>102</v>
      </c>
      <c r="C63" s="13">
        <v>871</v>
      </c>
      <c r="D63" s="117" t="s">
        <v>26</v>
      </c>
      <c r="E63" s="13" t="s">
        <v>22</v>
      </c>
      <c r="F63" s="13" t="s">
        <v>23</v>
      </c>
      <c r="G63" s="239"/>
      <c r="H63" s="229">
        <f>H64</f>
        <v>83.6</v>
      </c>
      <c r="I63" s="233">
        <f>I64</f>
        <v>83.6</v>
      </c>
      <c r="J63" s="230">
        <f t="shared" si="0"/>
        <v>1</v>
      </c>
    </row>
    <row r="64" spans="1:10" ht="38.25">
      <c r="A64" s="21"/>
      <c r="B64" s="76" t="s">
        <v>103</v>
      </c>
      <c r="C64" s="13">
        <v>871</v>
      </c>
      <c r="D64" s="162" t="s">
        <v>26</v>
      </c>
      <c r="E64" s="162" t="s">
        <v>86</v>
      </c>
      <c r="F64" s="13"/>
      <c r="G64" s="240"/>
      <c r="H64" s="229">
        <f>H65+H67</f>
        <v>83.6</v>
      </c>
      <c r="I64" s="233">
        <f>I65+I68</f>
        <v>83.6</v>
      </c>
      <c r="J64" s="230">
        <f t="shared" si="0"/>
        <v>1</v>
      </c>
    </row>
    <row r="65" spans="1:10" ht="38.25">
      <c r="A65" s="21"/>
      <c r="B65" s="15" t="s">
        <v>170</v>
      </c>
      <c r="C65" s="119">
        <v>871</v>
      </c>
      <c r="D65" s="163" t="s">
        <v>26</v>
      </c>
      <c r="E65" s="163" t="s">
        <v>86</v>
      </c>
      <c r="F65" s="119" t="s">
        <v>169</v>
      </c>
      <c r="G65" s="13"/>
      <c r="H65" s="161">
        <f>H66</f>
        <v>48.1</v>
      </c>
      <c r="I65" s="94">
        <f>I66</f>
        <v>48.1</v>
      </c>
      <c r="J65" s="155">
        <f t="shared" si="0"/>
        <v>1</v>
      </c>
    </row>
    <row r="66" spans="1:10" ht="25.5">
      <c r="A66" s="21"/>
      <c r="B66" s="124" t="s">
        <v>152</v>
      </c>
      <c r="C66" s="119">
        <v>871</v>
      </c>
      <c r="D66" s="163" t="s">
        <v>26</v>
      </c>
      <c r="E66" s="163" t="s">
        <v>86</v>
      </c>
      <c r="F66" s="119" t="s">
        <v>169</v>
      </c>
      <c r="G66" s="119">
        <v>244</v>
      </c>
      <c r="H66" s="161">
        <v>48.1</v>
      </c>
      <c r="I66" s="94">
        <v>48.1</v>
      </c>
      <c r="J66" s="155">
        <f t="shared" si="0"/>
        <v>1</v>
      </c>
    </row>
    <row r="67" spans="1:10" ht="12.75" hidden="1">
      <c r="A67" s="21"/>
      <c r="B67" s="77" t="s">
        <v>117</v>
      </c>
      <c r="C67" s="119">
        <v>871</v>
      </c>
      <c r="D67" s="163" t="s">
        <v>26</v>
      </c>
      <c r="E67" s="163" t="s">
        <v>86</v>
      </c>
      <c r="F67" s="119" t="s">
        <v>116</v>
      </c>
      <c r="G67" s="119"/>
      <c r="H67" s="161">
        <f>H68</f>
        <v>35.5</v>
      </c>
      <c r="I67" s="94"/>
      <c r="J67" s="155">
        <f t="shared" si="0"/>
        <v>0</v>
      </c>
    </row>
    <row r="68" spans="1:10" ht="48.75" customHeight="1">
      <c r="A68" s="21"/>
      <c r="B68" s="78" t="s">
        <v>118</v>
      </c>
      <c r="C68" s="119">
        <v>871</v>
      </c>
      <c r="D68" s="163" t="s">
        <v>26</v>
      </c>
      <c r="E68" s="163" t="s">
        <v>86</v>
      </c>
      <c r="F68" s="119" t="s">
        <v>108</v>
      </c>
      <c r="G68" s="119"/>
      <c r="H68" s="161">
        <f>H69</f>
        <v>35.5</v>
      </c>
      <c r="I68" s="94">
        <f>I69</f>
        <v>35.5</v>
      </c>
      <c r="J68" s="155">
        <f t="shared" si="0"/>
        <v>1</v>
      </c>
    </row>
    <row r="69" spans="1:10" ht="24">
      <c r="A69" s="21"/>
      <c r="B69" s="57" t="s">
        <v>74</v>
      </c>
      <c r="C69" s="119">
        <v>871</v>
      </c>
      <c r="D69" s="163" t="s">
        <v>26</v>
      </c>
      <c r="E69" s="163" t="s">
        <v>86</v>
      </c>
      <c r="F69" s="164" t="s">
        <v>75</v>
      </c>
      <c r="G69" s="165" t="s">
        <v>158</v>
      </c>
      <c r="H69" s="161">
        <v>35.5</v>
      </c>
      <c r="I69" s="94">
        <v>35.5</v>
      </c>
      <c r="J69" s="155">
        <f t="shared" si="0"/>
        <v>1</v>
      </c>
    </row>
    <row r="70" spans="1:10" ht="15" customHeight="1">
      <c r="A70" s="21"/>
      <c r="B70" s="13" t="s">
        <v>114</v>
      </c>
      <c r="C70" s="13">
        <v>871</v>
      </c>
      <c r="D70" s="117" t="s">
        <v>33</v>
      </c>
      <c r="E70" s="117"/>
      <c r="F70" s="13"/>
      <c r="G70" s="167"/>
      <c r="H70" s="229">
        <f>H71+H82</f>
        <v>4788.7</v>
      </c>
      <c r="I70" s="233">
        <f>I71+I82</f>
        <v>4787.9</v>
      </c>
      <c r="J70" s="230">
        <f t="shared" si="0"/>
        <v>0.9998329400463591</v>
      </c>
    </row>
    <row r="71" spans="1:10" ht="13.5" customHeight="1">
      <c r="A71" s="21"/>
      <c r="B71" s="9" t="s">
        <v>115</v>
      </c>
      <c r="C71" s="13">
        <v>871</v>
      </c>
      <c r="D71" s="117" t="s">
        <v>33</v>
      </c>
      <c r="E71" s="117" t="s">
        <v>86</v>
      </c>
      <c r="F71" s="13"/>
      <c r="G71" s="167"/>
      <c r="H71" s="229">
        <f>H72+H78+H79+H80</f>
        <v>4772</v>
      </c>
      <c r="I71" s="233">
        <f>I72+I78+I79+I80</f>
        <v>4771.2</v>
      </c>
      <c r="J71" s="230">
        <f t="shared" si="0"/>
        <v>0.9998323554065381</v>
      </c>
    </row>
    <row r="72" spans="1:10" ht="15.75" customHeight="1">
      <c r="A72" s="20"/>
      <c r="B72" s="15" t="s">
        <v>171</v>
      </c>
      <c r="C72" s="119">
        <v>871</v>
      </c>
      <c r="D72" s="120" t="s">
        <v>33</v>
      </c>
      <c r="E72" s="120" t="s">
        <v>86</v>
      </c>
      <c r="F72" s="119" t="s">
        <v>127</v>
      </c>
      <c r="G72" s="168"/>
      <c r="H72" s="161">
        <f>H73+H76+H81</f>
        <v>2998.1</v>
      </c>
      <c r="I72" s="94">
        <f>I73+I76+I81</f>
        <v>2998.1</v>
      </c>
      <c r="J72" s="155">
        <f t="shared" si="0"/>
        <v>1</v>
      </c>
    </row>
    <row r="73" spans="1:10" ht="62.25" customHeight="1">
      <c r="A73" s="21"/>
      <c r="B73" s="15" t="s">
        <v>143</v>
      </c>
      <c r="C73" s="119">
        <v>871</v>
      </c>
      <c r="D73" s="120" t="s">
        <v>33</v>
      </c>
      <c r="E73" s="120" t="s">
        <v>86</v>
      </c>
      <c r="F73" s="102" t="s">
        <v>144</v>
      </c>
      <c r="G73" s="168"/>
      <c r="H73" s="161">
        <f>H75</f>
        <v>727.6</v>
      </c>
      <c r="I73" s="94">
        <f>I74+I75</f>
        <v>727.6</v>
      </c>
      <c r="J73" s="155">
        <f t="shared" si="0"/>
        <v>1</v>
      </c>
    </row>
    <row r="74" spans="1:10" ht="38.25" hidden="1">
      <c r="A74" s="21"/>
      <c r="B74" s="124" t="s">
        <v>166</v>
      </c>
      <c r="C74" s="119">
        <v>871</v>
      </c>
      <c r="D74" s="120" t="s">
        <v>33</v>
      </c>
      <c r="E74" s="120" t="s">
        <v>86</v>
      </c>
      <c r="F74" s="102" t="s">
        <v>144</v>
      </c>
      <c r="G74" s="121">
        <v>243</v>
      </c>
      <c r="H74" s="161">
        <v>0</v>
      </c>
      <c r="I74" s="94">
        <v>0</v>
      </c>
      <c r="J74" s="155"/>
    </row>
    <row r="75" spans="1:10" ht="27.75" customHeight="1">
      <c r="A75" s="21"/>
      <c r="B75" s="124" t="s">
        <v>152</v>
      </c>
      <c r="C75" s="119">
        <v>871</v>
      </c>
      <c r="D75" s="120" t="s">
        <v>33</v>
      </c>
      <c r="E75" s="120" t="s">
        <v>86</v>
      </c>
      <c r="F75" s="102" t="s">
        <v>144</v>
      </c>
      <c r="G75" s="121">
        <v>244</v>
      </c>
      <c r="H75" s="161">
        <v>727.6</v>
      </c>
      <c r="I75" s="94">
        <v>727.6</v>
      </c>
      <c r="J75" s="155">
        <f t="shared" si="0"/>
        <v>1</v>
      </c>
    </row>
    <row r="76" spans="1:10" ht="53.25" customHeight="1">
      <c r="A76" s="21"/>
      <c r="B76" s="124" t="s">
        <v>186</v>
      </c>
      <c r="C76" s="169">
        <v>871</v>
      </c>
      <c r="D76" s="120" t="s">
        <v>33</v>
      </c>
      <c r="E76" s="120" t="s">
        <v>86</v>
      </c>
      <c r="F76" s="102" t="s">
        <v>187</v>
      </c>
      <c r="G76" s="121"/>
      <c r="H76" s="161">
        <f>H77</f>
        <v>1700.5</v>
      </c>
      <c r="I76" s="94">
        <f>I77</f>
        <v>1700.5</v>
      </c>
      <c r="J76" s="155">
        <f t="shared" si="0"/>
        <v>1</v>
      </c>
    </row>
    <row r="77" spans="1:10" ht="28.5" customHeight="1">
      <c r="A77" s="21"/>
      <c r="B77" s="124" t="s">
        <v>152</v>
      </c>
      <c r="C77" s="169">
        <v>871</v>
      </c>
      <c r="D77" s="120" t="s">
        <v>33</v>
      </c>
      <c r="E77" s="120" t="s">
        <v>86</v>
      </c>
      <c r="F77" s="102" t="s">
        <v>187</v>
      </c>
      <c r="G77" s="121">
        <v>244</v>
      </c>
      <c r="H77" s="161">
        <v>1700.5</v>
      </c>
      <c r="I77" s="94">
        <v>1700.5</v>
      </c>
      <c r="J77" s="155">
        <f t="shared" si="0"/>
        <v>1</v>
      </c>
    </row>
    <row r="78" spans="1:10" ht="66" customHeight="1">
      <c r="A78" s="21"/>
      <c r="B78" s="124" t="s">
        <v>193</v>
      </c>
      <c r="C78" s="169">
        <v>871</v>
      </c>
      <c r="D78" s="120" t="s">
        <v>33</v>
      </c>
      <c r="E78" s="120" t="s">
        <v>86</v>
      </c>
      <c r="F78" s="102" t="s">
        <v>194</v>
      </c>
      <c r="G78" s="121">
        <v>244</v>
      </c>
      <c r="H78" s="161">
        <v>16.9</v>
      </c>
      <c r="I78" s="94">
        <v>16.8</v>
      </c>
      <c r="J78" s="155">
        <f t="shared" si="0"/>
        <v>0.9940828402366865</v>
      </c>
    </row>
    <row r="79" spans="1:10" ht="15.75" customHeight="1">
      <c r="A79" s="21"/>
      <c r="B79" s="124" t="s">
        <v>210</v>
      </c>
      <c r="C79" s="169">
        <v>871</v>
      </c>
      <c r="D79" s="120" t="s">
        <v>33</v>
      </c>
      <c r="E79" s="120" t="s">
        <v>86</v>
      </c>
      <c r="F79" s="102" t="s">
        <v>202</v>
      </c>
      <c r="G79" s="121">
        <v>244</v>
      </c>
      <c r="H79" s="161">
        <v>1350</v>
      </c>
      <c r="I79" s="94">
        <v>1350</v>
      </c>
      <c r="J79" s="155">
        <f t="shared" si="0"/>
        <v>1</v>
      </c>
    </row>
    <row r="80" spans="1:10" ht="26.25" customHeight="1">
      <c r="A80" s="21"/>
      <c r="B80" s="124" t="s">
        <v>211</v>
      </c>
      <c r="C80" s="169">
        <v>871</v>
      </c>
      <c r="D80" s="120" t="s">
        <v>33</v>
      </c>
      <c r="E80" s="120" t="s">
        <v>86</v>
      </c>
      <c r="F80" s="102" t="s">
        <v>204</v>
      </c>
      <c r="G80" s="121">
        <v>244</v>
      </c>
      <c r="H80" s="161">
        <v>407</v>
      </c>
      <c r="I80" s="94">
        <v>406.3</v>
      </c>
      <c r="J80" s="155">
        <f t="shared" si="0"/>
        <v>0.9982800982800983</v>
      </c>
    </row>
    <row r="81" spans="1:10" ht="37.5" customHeight="1">
      <c r="A81" s="21"/>
      <c r="B81" s="124" t="s">
        <v>220</v>
      </c>
      <c r="C81" s="169">
        <v>871</v>
      </c>
      <c r="D81" s="120" t="s">
        <v>33</v>
      </c>
      <c r="E81" s="120" t="s">
        <v>86</v>
      </c>
      <c r="F81" s="102" t="s">
        <v>219</v>
      </c>
      <c r="G81" s="121">
        <v>244</v>
      </c>
      <c r="H81" s="161">
        <v>570</v>
      </c>
      <c r="I81" s="94">
        <v>570</v>
      </c>
      <c r="J81" s="155">
        <f t="shared" si="0"/>
        <v>1</v>
      </c>
    </row>
    <row r="82" spans="1:10" ht="25.5" customHeight="1">
      <c r="A82" s="21"/>
      <c r="B82" s="108" t="s">
        <v>181</v>
      </c>
      <c r="C82" s="170">
        <v>871</v>
      </c>
      <c r="D82" s="171" t="s">
        <v>33</v>
      </c>
      <c r="E82" s="171" t="s">
        <v>182</v>
      </c>
      <c r="F82" s="109"/>
      <c r="G82" s="118"/>
      <c r="H82" s="160">
        <f>H83</f>
        <v>16.7</v>
      </c>
      <c r="I82" s="123">
        <f>I83</f>
        <v>16.7</v>
      </c>
      <c r="J82" s="154">
        <f t="shared" si="0"/>
        <v>1</v>
      </c>
    </row>
    <row r="83" spans="1:10" ht="73.5" customHeight="1">
      <c r="A83" s="21"/>
      <c r="B83" s="78" t="s">
        <v>183</v>
      </c>
      <c r="C83" s="172">
        <v>871</v>
      </c>
      <c r="D83" s="120" t="s">
        <v>33</v>
      </c>
      <c r="E83" s="120" t="s">
        <v>182</v>
      </c>
      <c r="F83" s="102" t="s">
        <v>184</v>
      </c>
      <c r="G83" s="121"/>
      <c r="H83" s="161">
        <f>H84</f>
        <v>16.7</v>
      </c>
      <c r="I83" s="94">
        <f>I84</f>
        <v>16.7</v>
      </c>
      <c r="J83" s="155">
        <f aca="true" t="shared" si="3" ref="J83:J156">I83/H83*100%</f>
        <v>1</v>
      </c>
    </row>
    <row r="84" spans="1:10" ht="12.75">
      <c r="A84" s="21"/>
      <c r="B84" s="78" t="s">
        <v>157</v>
      </c>
      <c r="C84" s="172">
        <v>871</v>
      </c>
      <c r="D84" s="120" t="s">
        <v>33</v>
      </c>
      <c r="E84" s="120" t="s">
        <v>182</v>
      </c>
      <c r="F84" s="102" t="s">
        <v>184</v>
      </c>
      <c r="G84" s="121">
        <v>540</v>
      </c>
      <c r="H84" s="161">
        <v>16.7</v>
      </c>
      <c r="I84" s="94">
        <v>16.7</v>
      </c>
      <c r="J84" s="155">
        <f t="shared" si="3"/>
        <v>1</v>
      </c>
    </row>
    <row r="85" spans="1:10" ht="28.5">
      <c r="A85" s="21"/>
      <c r="B85" s="7" t="s">
        <v>36</v>
      </c>
      <c r="C85" s="13">
        <v>871</v>
      </c>
      <c r="D85" s="13" t="s">
        <v>34</v>
      </c>
      <c r="E85" s="13" t="s">
        <v>22</v>
      </c>
      <c r="F85" s="13" t="s">
        <v>23</v>
      </c>
      <c r="G85" s="118" t="s">
        <v>21</v>
      </c>
      <c r="H85" s="241">
        <f>H86+H99+H114+H119</f>
        <v>7017</v>
      </c>
      <c r="I85" s="233">
        <f>I86+I99+I114+I119</f>
        <v>6760.7</v>
      </c>
      <c r="J85" s="230">
        <f t="shared" si="3"/>
        <v>0.9634744192674932</v>
      </c>
    </row>
    <row r="86" spans="1:10" ht="12.75">
      <c r="A86" s="21"/>
      <c r="B86" s="13" t="s">
        <v>37</v>
      </c>
      <c r="C86" s="13">
        <v>871</v>
      </c>
      <c r="D86" s="13" t="s">
        <v>34</v>
      </c>
      <c r="E86" s="13" t="s">
        <v>25</v>
      </c>
      <c r="F86" s="13" t="s">
        <v>23</v>
      </c>
      <c r="G86" s="118" t="s">
        <v>21</v>
      </c>
      <c r="H86" s="196">
        <f>H87+H92+H93</f>
        <v>994.5999999999999</v>
      </c>
      <c r="I86" s="197">
        <f>I87+I92+I93</f>
        <v>994.2</v>
      </c>
      <c r="J86" s="154">
        <f t="shared" si="3"/>
        <v>0.9995978282726725</v>
      </c>
    </row>
    <row r="87" spans="1:10" ht="12.75">
      <c r="A87" s="21"/>
      <c r="B87" s="10" t="s">
        <v>82</v>
      </c>
      <c r="C87" s="119">
        <v>871</v>
      </c>
      <c r="D87" s="119" t="s">
        <v>34</v>
      </c>
      <c r="E87" s="119" t="s">
        <v>25</v>
      </c>
      <c r="F87" s="120" t="s">
        <v>81</v>
      </c>
      <c r="G87" s="121" t="s">
        <v>21</v>
      </c>
      <c r="H87" s="147">
        <f>H88+H91</f>
        <v>346.4</v>
      </c>
      <c r="I87" s="94">
        <f>I88+I91</f>
        <v>346.2</v>
      </c>
      <c r="J87" s="155">
        <f t="shared" si="3"/>
        <v>0.9994226327944573</v>
      </c>
    </row>
    <row r="88" spans="1:10" ht="38.25">
      <c r="A88" s="21"/>
      <c r="B88" s="10" t="s">
        <v>84</v>
      </c>
      <c r="C88" s="119">
        <v>871</v>
      </c>
      <c r="D88" s="119" t="s">
        <v>34</v>
      </c>
      <c r="E88" s="119" t="s">
        <v>25</v>
      </c>
      <c r="F88" s="119" t="s">
        <v>83</v>
      </c>
      <c r="G88" s="121"/>
      <c r="H88" s="147">
        <f>H89+H90</f>
        <v>268.59999999999997</v>
      </c>
      <c r="I88" s="94">
        <f>I89+I90</f>
        <v>268.5</v>
      </c>
      <c r="J88" s="155">
        <f t="shared" si="3"/>
        <v>0.9996276991809383</v>
      </c>
    </row>
    <row r="89" spans="1:10" ht="38.25">
      <c r="A89" s="21"/>
      <c r="B89" s="124" t="s">
        <v>166</v>
      </c>
      <c r="C89" s="119">
        <v>871</v>
      </c>
      <c r="D89" s="119" t="s">
        <v>34</v>
      </c>
      <c r="E89" s="119" t="s">
        <v>25</v>
      </c>
      <c r="F89" s="119" t="s">
        <v>83</v>
      </c>
      <c r="G89" s="121">
        <v>243</v>
      </c>
      <c r="H89" s="173">
        <v>263.7</v>
      </c>
      <c r="I89" s="94">
        <v>263.7</v>
      </c>
      <c r="J89" s="155">
        <f t="shared" si="3"/>
        <v>1</v>
      </c>
    </row>
    <row r="90" spans="1:10" ht="25.5">
      <c r="A90" s="21"/>
      <c r="B90" s="124" t="s">
        <v>152</v>
      </c>
      <c r="C90" s="119">
        <v>871</v>
      </c>
      <c r="D90" s="119" t="s">
        <v>34</v>
      </c>
      <c r="E90" s="119" t="s">
        <v>25</v>
      </c>
      <c r="F90" s="119" t="s">
        <v>83</v>
      </c>
      <c r="G90" s="121">
        <v>244</v>
      </c>
      <c r="H90" s="173">
        <v>4.9</v>
      </c>
      <c r="I90" s="94">
        <v>4.8</v>
      </c>
      <c r="J90" s="155">
        <f t="shared" si="3"/>
        <v>0.9795918367346937</v>
      </c>
    </row>
    <row r="91" spans="1:10" ht="15" customHeight="1">
      <c r="A91" s="21"/>
      <c r="B91" s="124" t="s">
        <v>231</v>
      </c>
      <c r="C91" s="119">
        <v>871</v>
      </c>
      <c r="D91" s="119" t="s">
        <v>34</v>
      </c>
      <c r="E91" s="119" t="s">
        <v>25</v>
      </c>
      <c r="F91" s="119" t="s">
        <v>232</v>
      </c>
      <c r="G91" s="121">
        <v>244</v>
      </c>
      <c r="H91" s="173">
        <v>77.8</v>
      </c>
      <c r="I91" s="94">
        <v>77.7</v>
      </c>
      <c r="J91" s="155">
        <f>I91/H91*100%</f>
        <v>0.9987146529562982</v>
      </c>
    </row>
    <row r="92" spans="1:10" ht="27" customHeight="1">
      <c r="A92" s="21"/>
      <c r="B92" s="124" t="s">
        <v>188</v>
      </c>
      <c r="C92" s="119">
        <v>871</v>
      </c>
      <c r="D92" s="119" t="s">
        <v>34</v>
      </c>
      <c r="E92" s="119" t="s">
        <v>25</v>
      </c>
      <c r="F92" s="120" t="s">
        <v>191</v>
      </c>
      <c r="G92" s="121">
        <v>540</v>
      </c>
      <c r="H92" s="173">
        <v>449</v>
      </c>
      <c r="I92" s="252">
        <v>449</v>
      </c>
      <c r="J92" s="155">
        <f t="shared" si="3"/>
        <v>1</v>
      </c>
    </row>
    <row r="93" spans="1:10" ht="13.5" customHeight="1">
      <c r="A93" s="21"/>
      <c r="B93" s="15" t="s">
        <v>171</v>
      </c>
      <c r="C93" s="119">
        <v>871</v>
      </c>
      <c r="D93" s="119" t="s">
        <v>34</v>
      </c>
      <c r="E93" s="119" t="s">
        <v>25</v>
      </c>
      <c r="F93" s="119" t="s">
        <v>127</v>
      </c>
      <c r="G93" s="121"/>
      <c r="H93" s="147">
        <f>H94+H96</f>
        <v>199.2</v>
      </c>
      <c r="I93" s="252">
        <f>I94+I96</f>
        <v>199</v>
      </c>
      <c r="J93" s="155">
        <f t="shared" si="3"/>
        <v>0.9989959839357431</v>
      </c>
    </row>
    <row r="94" spans="1:10" ht="63.75">
      <c r="A94" s="21"/>
      <c r="B94" s="15" t="s">
        <v>145</v>
      </c>
      <c r="C94" s="119">
        <v>871</v>
      </c>
      <c r="D94" s="119" t="s">
        <v>34</v>
      </c>
      <c r="E94" s="119" t="s">
        <v>25</v>
      </c>
      <c r="F94" s="119" t="s">
        <v>146</v>
      </c>
      <c r="G94" s="121"/>
      <c r="H94" s="147">
        <f>H95</f>
        <v>99.6</v>
      </c>
      <c r="I94" s="94">
        <v>99.5</v>
      </c>
      <c r="J94" s="155">
        <f t="shared" si="3"/>
        <v>0.9989959839357431</v>
      </c>
    </row>
    <row r="95" spans="1:10" ht="26.25" customHeight="1">
      <c r="A95" s="21"/>
      <c r="B95" s="124" t="s">
        <v>152</v>
      </c>
      <c r="C95" s="119">
        <v>871</v>
      </c>
      <c r="D95" s="119" t="s">
        <v>34</v>
      </c>
      <c r="E95" s="119" t="s">
        <v>25</v>
      </c>
      <c r="F95" s="119" t="s">
        <v>146</v>
      </c>
      <c r="G95" s="121">
        <v>244</v>
      </c>
      <c r="H95" s="147">
        <v>99.6</v>
      </c>
      <c r="I95" s="94">
        <v>99.5</v>
      </c>
      <c r="J95" s="155">
        <f t="shared" si="3"/>
        <v>0.9989959839357431</v>
      </c>
    </row>
    <row r="96" spans="1:10" ht="64.5" customHeight="1">
      <c r="A96" s="21"/>
      <c r="B96" s="15" t="s">
        <v>147</v>
      </c>
      <c r="C96" s="119">
        <v>871</v>
      </c>
      <c r="D96" s="119" t="s">
        <v>34</v>
      </c>
      <c r="E96" s="119" t="s">
        <v>25</v>
      </c>
      <c r="F96" s="119" t="s">
        <v>148</v>
      </c>
      <c r="G96" s="121"/>
      <c r="H96" s="147">
        <f>H97+H98</f>
        <v>99.6</v>
      </c>
      <c r="I96" s="94">
        <f>I97</f>
        <v>99.5</v>
      </c>
      <c r="J96" s="155">
        <f t="shared" si="3"/>
        <v>0.9989959839357431</v>
      </c>
    </row>
    <row r="97" spans="1:10" ht="37.5" customHeight="1">
      <c r="A97" s="23"/>
      <c r="B97" s="124" t="s">
        <v>166</v>
      </c>
      <c r="C97" s="119">
        <v>871</v>
      </c>
      <c r="D97" s="119" t="s">
        <v>34</v>
      </c>
      <c r="E97" s="119" t="s">
        <v>25</v>
      </c>
      <c r="F97" s="119" t="s">
        <v>148</v>
      </c>
      <c r="G97" s="121">
        <v>243</v>
      </c>
      <c r="H97" s="147">
        <v>99.6</v>
      </c>
      <c r="I97" s="94">
        <v>99.5</v>
      </c>
      <c r="J97" s="155">
        <f t="shared" si="3"/>
        <v>0.9989959839357431</v>
      </c>
    </row>
    <row r="98" spans="1:10" ht="25.5" hidden="1">
      <c r="A98" s="23"/>
      <c r="B98" s="124" t="s">
        <v>152</v>
      </c>
      <c r="C98" s="119">
        <v>871</v>
      </c>
      <c r="D98" s="119" t="s">
        <v>34</v>
      </c>
      <c r="E98" s="119" t="s">
        <v>25</v>
      </c>
      <c r="F98" s="119" t="s">
        <v>148</v>
      </c>
      <c r="G98" s="121">
        <v>244</v>
      </c>
      <c r="H98" s="147">
        <v>0</v>
      </c>
      <c r="I98" s="94">
        <v>0</v>
      </c>
      <c r="J98" s="155">
        <v>0</v>
      </c>
    </row>
    <row r="99" spans="1:10" ht="12.75">
      <c r="A99" s="24"/>
      <c r="B99" s="9" t="s">
        <v>13</v>
      </c>
      <c r="C99" s="13">
        <v>871</v>
      </c>
      <c r="D99" s="13" t="s">
        <v>34</v>
      </c>
      <c r="E99" s="117" t="s">
        <v>31</v>
      </c>
      <c r="F99" s="13"/>
      <c r="G99" s="118"/>
      <c r="H99" s="196">
        <f>H100+H104+H110+H111+H112</f>
        <v>2541.2000000000003</v>
      </c>
      <c r="I99" s="241">
        <f>I100+I104+I110+I111+I112</f>
        <v>2289.2000000000003</v>
      </c>
      <c r="J99" s="154">
        <f t="shared" si="3"/>
        <v>0.900834251534708</v>
      </c>
    </row>
    <row r="100" spans="1:10" ht="12.75">
      <c r="A100" s="24"/>
      <c r="B100" s="280" t="s">
        <v>14</v>
      </c>
      <c r="C100" s="119">
        <v>871</v>
      </c>
      <c r="D100" s="119" t="s">
        <v>34</v>
      </c>
      <c r="E100" s="120" t="s">
        <v>31</v>
      </c>
      <c r="F100" s="119" t="s">
        <v>10</v>
      </c>
      <c r="G100" s="119"/>
      <c r="H100" s="147">
        <f>H101</f>
        <v>324.40000000000003</v>
      </c>
      <c r="I100" s="94">
        <f>I101</f>
        <v>324.40000000000003</v>
      </c>
      <c r="J100" s="155">
        <f t="shared" si="3"/>
        <v>1</v>
      </c>
    </row>
    <row r="101" spans="1:10" ht="15.75" customHeight="1">
      <c r="A101" s="24"/>
      <c r="B101" s="10" t="s">
        <v>104</v>
      </c>
      <c r="C101" s="119">
        <v>871</v>
      </c>
      <c r="D101" s="119" t="s">
        <v>34</v>
      </c>
      <c r="E101" s="120" t="s">
        <v>31</v>
      </c>
      <c r="F101" s="119" t="s">
        <v>105</v>
      </c>
      <c r="G101" s="121"/>
      <c r="H101" s="147">
        <f>H102+H103</f>
        <v>324.40000000000003</v>
      </c>
      <c r="I101" s="94">
        <f>I102+I103</f>
        <v>324.40000000000003</v>
      </c>
      <c r="J101" s="155">
        <f t="shared" si="3"/>
        <v>1</v>
      </c>
    </row>
    <row r="102" spans="1:10" ht="27.75" customHeight="1">
      <c r="A102" s="24"/>
      <c r="B102" s="124" t="s">
        <v>152</v>
      </c>
      <c r="C102" s="119">
        <v>871</v>
      </c>
      <c r="D102" s="119" t="s">
        <v>34</v>
      </c>
      <c r="E102" s="120" t="s">
        <v>31</v>
      </c>
      <c r="F102" s="119" t="s">
        <v>105</v>
      </c>
      <c r="G102" s="121">
        <v>244</v>
      </c>
      <c r="H102" s="147">
        <v>22.8</v>
      </c>
      <c r="I102" s="94">
        <v>22.8</v>
      </c>
      <c r="J102" s="155">
        <f t="shared" si="3"/>
        <v>1</v>
      </c>
    </row>
    <row r="103" spans="1:10" ht="39.75" customHeight="1">
      <c r="A103" s="24"/>
      <c r="B103" s="124" t="s">
        <v>166</v>
      </c>
      <c r="C103" s="119">
        <v>871</v>
      </c>
      <c r="D103" s="119" t="s">
        <v>34</v>
      </c>
      <c r="E103" s="120" t="s">
        <v>31</v>
      </c>
      <c r="F103" s="119" t="s">
        <v>105</v>
      </c>
      <c r="G103" s="121">
        <v>243</v>
      </c>
      <c r="H103" s="147">
        <v>301.6</v>
      </c>
      <c r="I103" s="94">
        <v>301.6</v>
      </c>
      <c r="J103" s="155">
        <f t="shared" si="3"/>
        <v>1</v>
      </c>
    </row>
    <row r="104" spans="1:10" ht="15" customHeight="1">
      <c r="A104" s="24"/>
      <c r="B104" s="281" t="s">
        <v>171</v>
      </c>
      <c r="C104" s="119">
        <v>871</v>
      </c>
      <c r="D104" s="119" t="s">
        <v>34</v>
      </c>
      <c r="E104" s="120" t="s">
        <v>31</v>
      </c>
      <c r="F104" s="119">
        <v>7950000</v>
      </c>
      <c r="G104" s="121"/>
      <c r="H104" s="147">
        <f>H105+H107</f>
        <v>577.2</v>
      </c>
      <c r="I104" s="94">
        <f>I105+I107</f>
        <v>577.2</v>
      </c>
      <c r="J104" s="155">
        <f t="shared" si="3"/>
        <v>1</v>
      </c>
    </row>
    <row r="105" spans="1:10" ht="0.75" customHeight="1" hidden="1">
      <c r="A105" s="24"/>
      <c r="B105" s="124" t="s">
        <v>189</v>
      </c>
      <c r="C105" s="119">
        <v>871</v>
      </c>
      <c r="D105" s="119" t="s">
        <v>34</v>
      </c>
      <c r="E105" s="120" t="s">
        <v>31</v>
      </c>
      <c r="F105" s="119">
        <v>7955206</v>
      </c>
      <c r="G105" s="121"/>
      <c r="H105" s="147">
        <v>0</v>
      </c>
      <c r="I105" s="94">
        <v>0</v>
      </c>
      <c r="J105" s="155"/>
    </row>
    <row r="106" spans="1:10" ht="29.25" customHeight="1" hidden="1">
      <c r="A106" s="24"/>
      <c r="B106" s="124" t="s">
        <v>152</v>
      </c>
      <c r="C106" s="119">
        <v>871</v>
      </c>
      <c r="D106" s="119" t="s">
        <v>34</v>
      </c>
      <c r="E106" s="120" t="s">
        <v>31</v>
      </c>
      <c r="F106" s="119">
        <v>7955206</v>
      </c>
      <c r="G106" s="121">
        <v>244</v>
      </c>
      <c r="H106" s="147">
        <v>0</v>
      </c>
      <c r="I106" s="94">
        <v>0</v>
      </c>
      <c r="J106" s="155"/>
    </row>
    <row r="107" spans="1:10" ht="63.75">
      <c r="A107" s="24"/>
      <c r="B107" s="124" t="s">
        <v>190</v>
      </c>
      <c r="C107" s="119">
        <v>871</v>
      </c>
      <c r="D107" s="119" t="s">
        <v>34</v>
      </c>
      <c r="E107" s="120" t="s">
        <v>31</v>
      </c>
      <c r="F107" s="119">
        <v>7955205</v>
      </c>
      <c r="G107" s="121"/>
      <c r="H107" s="147">
        <f>H108+H109</f>
        <v>577.2</v>
      </c>
      <c r="I107" s="94">
        <f>I108+I109</f>
        <v>577.2</v>
      </c>
      <c r="J107" s="155">
        <f t="shared" si="3"/>
        <v>1</v>
      </c>
    </row>
    <row r="108" spans="1:10" ht="38.25">
      <c r="A108" s="24"/>
      <c r="B108" s="124" t="s">
        <v>166</v>
      </c>
      <c r="C108" s="119">
        <v>871</v>
      </c>
      <c r="D108" s="119" t="s">
        <v>34</v>
      </c>
      <c r="E108" s="120" t="s">
        <v>31</v>
      </c>
      <c r="F108" s="119">
        <v>7955205</v>
      </c>
      <c r="G108" s="121">
        <v>243</v>
      </c>
      <c r="H108" s="147">
        <v>162.2</v>
      </c>
      <c r="I108" s="252">
        <v>162.2</v>
      </c>
      <c r="J108" s="155">
        <f t="shared" si="3"/>
        <v>1</v>
      </c>
    </row>
    <row r="109" spans="1:10" ht="25.5">
      <c r="A109" s="24"/>
      <c r="B109" s="124" t="s">
        <v>152</v>
      </c>
      <c r="C109" s="119">
        <v>871</v>
      </c>
      <c r="D109" s="119" t="s">
        <v>34</v>
      </c>
      <c r="E109" s="120" t="s">
        <v>31</v>
      </c>
      <c r="F109" s="119">
        <v>7955205</v>
      </c>
      <c r="G109" s="121">
        <v>244</v>
      </c>
      <c r="H109" s="147">
        <v>415</v>
      </c>
      <c r="I109" s="94">
        <v>415</v>
      </c>
      <c r="J109" s="155">
        <f t="shared" si="3"/>
        <v>1</v>
      </c>
    </row>
    <row r="110" spans="1:10" ht="33.75" customHeight="1">
      <c r="A110" s="24"/>
      <c r="B110" s="282" t="s">
        <v>205</v>
      </c>
      <c r="C110" s="119">
        <v>871</v>
      </c>
      <c r="D110" s="119" t="s">
        <v>34</v>
      </c>
      <c r="E110" s="120" t="s">
        <v>31</v>
      </c>
      <c r="F110" s="119">
        <v>5208203</v>
      </c>
      <c r="G110" s="121">
        <v>243</v>
      </c>
      <c r="H110" s="147">
        <v>880</v>
      </c>
      <c r="I110" s="94">
        <v>880</v>
      </c>
      <c r="J110" s="155">
        <v>1</v>
      </c>
    </row>
    <row r="111" spans="1:10" ht="54" customHeight="1">
      <c r="A111" s="24"/>
      <c r="B111" s="282" t="s">
        <v>240</v>
      </c>
      <c r="C111" s="119">
        <v>871</v>
      </c>
      <c r="D111" s="119" t="s">
        <v>34</v>
      </c>
      <c r="E111" s="120" t="s">
        <v>31</v>
      </c>
      <c r="F111" s="119">
        <v>7951200</v>
      </c>
      <c r="G111" s="121">
        <v>452</v>
      </c>
      <c r="H111" s="147">
        <v>350</v>
      </c>
      <c r="I111" s="252">
        <v>98</v>
      </c>
      <c r="J111" s="155">
        <f>I111/H111*100%</f>
        <v>0.28</v>
      </c>
    </row>
    <row r="112" spans="1:10" ht="13.5" customHeight="1">
      <c r="A112" s="253"/>
      <c r="B112" s="282" t="s">
        <v>233</v>
      </c>
      <c r="C112" s="119">
        <v>871</v>
      </c>
      <c r="D112" s="119" t="s">
        <v>34</v>
      </c>
      <c r="E112" s="120" t="s">
        <v>31</v>
      </c>
      <c r="F112" s="120" t="s">
        <v>234</v>
      </c>
      <c r="G112" s="121"/>
      <c r="H112" s="147">
        <f>H113</f>
        <v>409.6</v>
      </c>
      <c r="I112" s="252">
        <f>I113</f>
        <v>409.6</v>
      </c>
      <c r="J112" s="155">
        <v>1</v>
      </c>
    </row>
    <row r="113" spans="1:10" ht="27" customHeight="1">
      <c r="A113" s="24"/>
      <c r="B113" s="124" t="s">
        <v>152</v>
      </c>
      <c r="C113" s="119">
        <v>871</v>
      </c>
      <c r="D113" s="119" t="s">
        <v>34</v>
      </c>
      <c r="E113" s="120" t="s">
        <v>31</v>
      </c>
      <c r="F113" s="120" t="s">
        <v>234</v>
      </c>
      <c r="G113" s="121">
        <v>244</v>
      </c>
      <c r="H113" s="147">
        <v>409.6</v>
      </c>
      <c r="I113" s="252">
        <v>409.6</v>
      </c>
      <c r="J113" s="155">
        <v>1</v>
      </c>
    </row>
    <row r="114" spans="1:10" ht="12.75">
      <c r="A114" s="24"/>
      <c r="B114" s="13" t="s">
        <v>15</v>
      </c>
      <c r="C114" s="13">
        <v>871</v>
      </c>
      <c r="D114" s="13" t="s">
        <v>34</v>
      </c>
      <c r="E114" s="13" t="s">
        <v>26</v>
      </c>
      <c r="F114" s="13" t="s">
        <v>23</v>
      </c>
      <c r="G114" s="118" t="s">
        <v>21</v>
      </c>
      <c r="H114" s="196">
        <f>H115+H118</f>
        <v>2563.7999999999997</v>
      </c>
      <c r="I114" s="197">
        <f>I115+I118</f>
        <v>2563.6</v>
      </c>
      <c r="J114" s="154">
        <f t="shared" si="3"/>
        <v>0.9999219907949138</v>
      </c>
    </row>
    <row r="115" spans="1:10" ht="15" customHeight="1">
      <c r="A115" s="24"/>
      <c r="B115" s="15" t="s">
        <v>171</v>
      </c>
      <c r="C115" s="119">
        <v>871</v>
      </c>
      <c r="D115" s="120" t="s">
        <v>34</v>
      </c>
      <c r="E115" s="120" t="s">
        <v>26</v>
      </c>
      <c r="F115" s="119" t="s">
        <v>127</v>
      </c>
      <c r="G115" s="118"/>
      <c r="H115" s="147">
        <f>H116</f>
        <v>2382.1</v>
      </c>
      <c r="I115" s="94">
        <f>I116</f>
        <v>2381.9</v>
      </c>
      <c r="J115" s="155">
        <f t="shared" si="3"/>
        <v>0.9999160404684942</v>
      </c>
    </row>
    <row r="116" spans="1:10" ht="63.75">
      <c r="A116" s="24"/>
      <c r="B116" s="15" t="s">
        <v>143</v>
      </c>
      <c r="C116" s="119">
        <v>871</v>
      </c>
      <c r="D116" s="120" t="s">
        <v>34</v>
      </c>
      <c r="E116" s="120" t="s">
        <v>26</v>
      </c>
      <c r="F116" s="102" t="s">
        <v>144</v>
      </c>
      <c r="G116" s="118"/>
      <c r="H116" s="147">
        <f>H117</f>
        <v>2382.1</v>
      </c>
      <c r="I116" s="94">
        <f>I117</f>
        <v>2381.9</v>
      </c>
      <c r="J116" s="155">
        <f t="shared" si="3"/>
        <v>0.9999160404684942</v>
      </c>
    </row>
    <row r="117" spans="1:10" ht="25.5">
      <c r="A117" s="24"/>
      <c r="B117" s="124" t="s">
        <v>152</v>
      </c>
      <c r="C117" s="119">
        <v>871</v>
      </c>
      <c r="D117" s="120" t="s">
        <v>34</v>
      </c>
      <c r="E117" s="120" t="s">
        <v>26</v>
      </c>
      <c r="F117" s="102" t="s">
        <v>144</v>
      </c>
      <c r="G117" s="121">
        <v>244</v>
      </c>
      <c r="H117" s="147">
        <v>2382.1</v>
      </c>
      <c r="I117" s="94">
        <v>2381.9</v>
      </c>
      <c r="J117" s="155">
        <f t="shared" si="3"/>
        <v>0.9999160404684942</v>
      </c>
    </row>
    <row r="118" spans="1:10" ht="25.5">
      <c r="A118" s="24"/>
      <c r="B118" s="124" t="s">
        <v>152</v>
      </c>
      <c r="C118" s="119">
        <v>871</v>
      </c>
      <c r="D118" s="120" t="s">
        <v>34</v>
      </c>
      <c r="E118" s="120" t="s">
        <v>26</v>
      </c>
      <c r="F118" s="102" t="s">
        <v>195</v>
      </c>
      <c r="G118" s="121">
        <v>244</v>
      </c>
      <c r="H118" s="147">
        <v>181.7</v>
      </c>
      <c r="I118" s="94">
        <v>181.7</v>
      </c>
      <c r="J118" s="155">
        <f t="shared" si="3"/>
        <v>1</v>
      </c>
    </row>
    <row r="119" spans="1:10" ht="25.5">
      <c r="A119" s="24"/>
      <c r="B119" s="13" t="s">
        <v>174</v>
      </c>
      <c r="C119" s="13">
        <v>871</v>
      </c>
      <c r="D119" s="13" t="s">
        <v>34</v>
      </c>
      <c r="E119" s="13" t="s">
        <v>34</v>
      </c>
      <c r="F119" s="13"/>
      <c r="G119" s="118"/>
      <c r="H119" s="196">
        <f>H120</f>
        <v>917.4</v>
      </c>
      <c r="I119" s="197">
        <f>I120</f>
        <v>913.7</v>
      </c>
      <c r="J119" s="154">
        <f t="shared" si="3"/>
        <v>0.9959668628733378</v>
      </c>
    </row>
    <row r="120" spans="1:10" ht="28.5" customHeight="1">
      <c r="A120" s="24"/>
      <c r="B120" s="10" t="s">
        <v>46</v>
      </c>
      <c r="C120" s="119">
        <v>871</v>
      </c>
      <c r="D120" s="120" t="s">
        <v>34</v>
      </c>
      <c r="E120" s="120" t="s">
        <v>34</v>
      </c>
      <c r="F120" s="102" t="s">
        <v>175</v>
      </c>
      <c r="G120" s="121"/>
      <c r="H120" s="147">
        <f>SUM(H121:H124)</f>
        <v>917.4</v>
      </c>
      <c r="I120" s="94">
        <f>SUM(I121:I124)</f>
        <v>913.7</v>
      </c>
      <c r="J120" s="155">
        <f t="shared" si="3"/>
        <v>0.9959668628733378</v>
      </c>
    </row>
    <row r="121" spans="1:10" ht="14.25" customHeight="1">
      <c r="A121" s="24"/>
      <c r="B121" s="124" t="s">
        <v>150</v>
      </c>
      <c r="C121" s="119">
        <v>871</v>
      </c>
      <c r="D121" s="120" t="s">
        <v>34</v>
      </c>
      <c r="E121" s="120" t="s">
        <v>34</v>
      </c>
      <c r="F121" s="102" t="s">
        <v>175</v>
      </c>
      <c r="G121" s="121">
        <v>111</v>
      </c>
      <c r="H121" s="147">
        <v>779.2</v>
      </c>
      <c r="I121" s="94">
        <v>775.7</v>
      </c>
      <c r="J121" s="155">
        <f t="shared" si="3"/>
        <v>0.9955082135523614</v>
      </c>
    </row>
    <row r="122" spans="1:10" ht="25.5">
      <c r="A122" s="24"/>
      <c r="B122" s="124" t="s">
        <v>153</v>
      </c>
      <c r="C122" s="119">
        <v>871</v>
      </c>
      <c r="D122" s="120" t="s">
        <v>34</v>
      </c>
      <c r="E122" s="120" t="s">
        <v>34</v>
      </c>
      <c r="F122" s="102" t="s">
        <v>175</v>
      </c>
      <c r="G122" s="121">
        <v>242</v>
      </c>
      <c r="H122" s="147">
        <v>128.8</v>
      </c>
      <c r="I122" s="94">
        <v>128.6</v>
      </c>
      <c r="J122" s="155">
        <f t="shared" si="3"/>
        <v>0.998447204968944</v>
      </c>
    </row>
    <row r="123" spans="1:10" ht="25.5">
      <c r="A123" s="24"/>
      <c r="B123" s="124" t="s">
        <v>152</v>
      </c>
      <c r="C123" s="119">
        <v>871</v>
      </c>
      <c r="D123" s="120" t="s">
        <v>34</v>
      </c>
      <c r="E123" s="120" t="s">
        <v>34</v>
      </c>
      <c r="F123" s="102" t="s">
        <v>175</v>
      </c>
      <c r="G123" s="121">
        <v>244</v>
      </c>
      <c r="H123" s="147">
        <v>9.4</v>
      </c>
      <c r="I123" s="94">
        <v>9.4</v>
      </c>
      <c r="J123" s="155">
        <f t="shared" si="3"/>
        <v>1</v>
      </c>
    </row>
    <row r="124" spans="1:10" ht="12.75" hidden="1">
      <c r="A124" s="24"/>
      <c r="B124" s="124" t="s">
        <v>156</v>
      </c>
      <c r="C124" s="119">
        <v>871</v>
      </c>
      <c r="D124" s="120" t="s">
        <v>34</v>
      </c>
      <c r="E124" s="120" t="s">
        <v>34</v>
      </c>
      <c r="F124" s="102" t="s">
        <v>175</v>
      </c>
      <c r="G124" s="121">
        <v>852</v>
      </c>
      <c r="H124" s="147">
        <v>0</v>
      </c>
      <c r="I124" s="94">
        <v>0</v>
      </c>
      <c r="J124" s="155"/>
    </row>
    <row r="125" spans="1:10" ht="14.25">
      <c r="A125" s="24"/>
      <c r="B125" s="7" t="s">
        <v>120</v>
      </c>
      <c r="C125" s="13">
        <v>871</v>
      </c>
      <c r="D125" s="174" t="s">
        <v>38</v>
      </c>
      <c r="E125" s="174"/>
      <c r="F125" s="175"/>
      <c r="G125" s="175"/>
      <c r="H125" s="232">
        <f>H126+H130</f>
        <v>153.6</v>
      </c>
      <c r="I125" s="241">
        <f>I126+I130</f>
        <v>153.5</v>
      </c>
      <c r="J125" s="230">
        <f t="shared" si="3"/>
        <v>0.9993489583333334</v>
      </c>
    </row>
    <row r="126" spans="1:10" ht="25.5">
      <c r="A126" s="24"/>
      <c r="B126" s="76" t="s">
        <v>101</v>
      </c>
      <c r="C126" s="214">
        <v>871</v>
      </c>
      <c r="D126" s="117" t="s">
        <v>38</v>
      </c>
      <c r="E126" s="117" t="s">
        <v>34</v>
      </c>
      <c r="F126" s="13"/>
      <c r="G126" s="118"/>
      <c r="H126" s="232">
        <f aca="true" t="shared" si="4" ref="H126:I128">H127</f>
        <v>13</v>
      </c>
      <c r="I126" s="241">
        <f t="shared" si="4"/>
        <v>13</v>
      </c>
      <c r="J126" s="230">
        <f t="shared" si="3"/>
        <v>1</v>
      </c>
    </row>
    <row r="127" spans="1:10" ht="25.5">
      <c r="A127" s="24"/>
      <c r="B127" s="15" t="s">
        <v>100</v>
      </c>
      <c r="C127" s="119">
        <v>871</v>
      </c>
      <c r="D127" s="190" t="s">
        <v>11</v>
      </c>
      <c r="E127" s="190" t="s">
        <v>34</v>
      </c>
      <c r="F127" s="145" t="s">
        <v>98</v>
      </c>
      <c r="G127" s="118"/>
      <c r="H127" s="235">
        <f t="shared" si="4"/>
        <v>13</v>
      </c>
      <c r="I127" s="242">
        <f t="shared" si="4"/>
        <v>13</v>
      </c>
      <c r="J127" s="237">
        <f t="shared" si="3"/>
        <v>1</v>
      </c>
    </row>
    <row r="128" spans="1:10" ht="12.75">
      <c r="A128" s="24"/>
      <c r="B128" s="73" t="s">
        <v>99</v>
      </c>
      <c r="C128" s="119">
        <v>871</v>
      </c>
      <c r="D128" s="190" t="s">
        <v>11</v>
      </c>
      <c r="E128" s="190" t="s">
        <v>34</v>
      </c>
      <c r="F128" s="145" t="s">
        <v>97</v>
      </c>
      <c r="G128" s="191"/>
      <c r="H128" s="235">
        <f t="shared" si="4"/>
        <v>13</v>
      </c>
      <c r="I128" s="242">
        <f t="shared" si="4"/>
        <v>13</v>
      </c>
      <c r="J128" s="237">
        <f t="shared" si="3"/>
        <v>1</v>
      </c>
    </row>
    <row r="129" spans="1:10" ht="25.5">
      <c r="A129" s="24"/>
      <c r="B129" s="124" t="s">
        <v>152</v>
      </c>
      <c r="C129" s="119">
        <v>871</v>
      </c>
      <c r="D129" s="190" t="s">
        <v>11</v>
      </c>
      <c r="E129" s="190" t="s">
        <v>34</v>
      </c>
      <c r="F129" s="145" t="s">
        <v>97</v>
      </c>
      <c r="G129" s="191">
        <v>244</v>
      </c>
      <c r="H129" s="235">
        <v>13</v>
      </c>
      <c r="I129" s="242">
        <v>13</v>
      </c>
      <c r="J129" s="237">
        <f t="shared" si="3"/>
        <v>1</v>
      </c>
    </row>
    <row r="130" spans="1:10" ht="12.75">
      <c r="A130" s="24"/>
      <c r="B130" s="9" t="s">
        <v>125</v>
      </c>
      <c r="C130" s="4">
        <v>871</v>
      </c>
      <c r="D130" s="29" t="s">
        <v>38</v>
      </c>
      <c r="E130" s="29" t="s">
        <v>38</v>
      </c>
      <c r="F130" s="28"/>
      <c r="G130" s="63"/>
      <c r="H130" s="243">
        <f aca="true" t="shared" si="5" ref="H130:I132">H131</f>
        <v>140.6</v>
      </c>
      <c r="I130" s="244">
        <f t="shared" si="5"/>
        <v>140.5</v>
      </c>
      <c r="J130" s="230">
        <f t="shared" si="3"/>
        <v>0.9992887624466572</v>
      </c>
    </row>
    <row r="131" spans="1:10" ht="13.5" customHeight="1">
      <c r="A131" s="24"/>
      <c r="B131" s="84" t="s">
        <v>126</v>
      </c>
      <c r="C131" s="119">
        <v>871</v>
      </c>
      <c r="D131" s="190" t="s">
        <v>38</v>
      </c>
      <c r="E131" s="190" t="s">
        <v>38</v>
      </c>
      <c r="F131" s="119" t="s">
        <v>127</v>
      </c>
      <c r="G131" s="191"/>
      <c r="H131" s="235">
        <f t="shared" si="5"/>
        <v>140.6</v>
      </c>
      <c r="I131" s="236">
        <f t="shared" si="5"/>
        <v>140.5</v>
      </c>
      <c r="J131" s="237">
        <f t="shared" si="3"/>
        <v>0.9992887624466572</v>
      </c>
    </row>
    <row r="132" spans="1:10" ht="38.25">
      <c r="A132" s="24"/>
      <c r="B132" s="15" t="s">
        <v>149</v>
      </c>
      <c r="C132" s="119">
        <v>871</v>
      </c>
      <c r="D132" s="190" t="s">
        <v>38</v>
      </c>
      <c r="E132" s="190" t="s">
        <v>38</v>
      </c>
      <c r="F132" s="119" t="s">
        <v>128</v>
      </c>
      <c r="G132" s="191"/>
      <c r="H132" s="235">
        <f t="shared" si="5"/>
        <v>140.6</v>
      </c>
      <c r="I132" s="236">
        <f t="shared" si="5"/>
        <v>140.5</v>
      </c>
      <c r="J132" s="237">
        <f t="shared" si="3"/>
        <v>0.9992887624466572</v>
      </c>
    </row>
    <row r="133" spans="1:10" ht="38.25">
      <c r="A133" s="24"/>
      <c r="B133" s="10" t="s">
        <v>176</v>
      </c>
      <c r="C133" s="119">
        <v>871</v>
      </c>
      <c r="D133" s="190" t="s">
        <v>38</v>
      </c>
      <c r="E133" s="190" t="s">
        <v>38</v>
      </c>
      <c r="F133" s="119" t="s">
        <v>128</v>
      </c>
      <c r="G133" s="191">
        <v>810</v>
      </c>
      <c r="H133" s="235">
        <v>140.6</v>
      </c>
      <c r="I133" s="236">
        <v>140.5</v>
      </c>
      <c r="J133" s="237">
        <f t="shared" si="3"/>
        <v>0.9992887624466572</v>
      </c>
    </row>
    <row r="134" spans="1:11" ht="17.25" customHeight="1">
      <c r="A134" s="80"/>
      <c r="B134" s="7" t="s">
        <v>121</v>
      </c>
      <c r="C134" s="13">
        <v>871</v>
      </c>
      <c r="D134" s="174" t="s">
        <v>39</v>
      </c>
      <c r="E134" s="174"/>
      <c r="F134" s="175"/>
      <c r="G134" s="176"/>
      <c r="H134" s="232">
        <f>H135</f>
        <v>4086.600000000001</v>
      </c>
      <c r="I134" s="233">
        <f>I135</f>
        <v>4044.8</v>
      </c>
      <c r="J134" s="230">
        <f t="shared" si="3"/>
        <v>0.9897714481476042</v>
      </c>
      <c r="K134" s="254"/>
    </row>
    <row r="135" spans="1:10" ht="12.75">
      <c r="A135" s="6"/>
      <c r="B135" s="9" t="s">
        <v>40</v>
      </c>
      <c r="C135" s="13">
        <v>871</v>
      </c>
      <c r="D135" s="13" t="s">
        <v>39</v>
      </c>
      <c r="E135" s="13" t="s">
        <v>25</v>
      </c>
      <c r="F135" s="13" t="s">
        <v>23</v>
      </c>
      <c r="G135" s="118" t="s">
        <v>21</v>
      </c>
      <c r="H135" s="232">
        <f>H136+H144+H145+H146+H153+H155+H157+H159+H161</f>
        <v>4086.600000000001</v>
      </c>
      <c r="I135" s="233">
        <f>I136+I144+I145+I146+I153+I155+I157+I159+I161</f>
        <v>4044.8</v>
      </c>
      <c r="J135" s="230">
        <f t="shared" si="3"/>
        <v>0.9897714481476042</v>
      </c>
    </row>
    <row r="136" spans="1:10" ht="25.5">
      <c r="A136" s="6"/>
      <c r="B136" s="9" t="s">
        <v>41</v>
      </c>
      <c r="C136" s="13">
        <v>871</v>
      </c>
      <c r="D136" s="13" t="s">
        <v>39</v>
      </c>
      <c r="E136" s="13" t="s">
        <v>25</v>
      </c>
      <c r="F136" s="13" t="s">
        <v>12</v>
      </c>
      <c r="G136" s="118"/>
      <c r="H136" s="146">
        <f>H137</f>
        <v>2698.6</v>
      </c>
      <c r="I136" s="123">
        <f>I137</f>
        <v>2679.5</v>
      </c>
      <c r="J136" s="154">
        <f t="shared" si="3"/>
        <v>0.9929222559845846</v>
      </c>
    </row>
    <row r="137" spans="1:10" ht="25.5">
      <c r="A137" s="3"/>
      <c r="B137" s="10" t="s">
        <v>46</v>
      </c>
      <c r="C137" s="119">
        <v>871</v>
      </c>
      <c r="D137" s="119" t="s">
        <v>39</v>
      </c>
      <c r="E137" s="119" t="s">
        <v>25</v>
      </c>
      <c r="F137" s="119" t="s">
        <v>45</v>
      </c>
      <c r="G137" s="121"/>
      <c r="H137" s="147">
        <f>SUM(H138:H142)</f>
        <v>2698.6</v>
      </c>
      <c r="I137" s="94">
        <f>I138+I139+I140+I141</f>
        <v>2679.5</v>
      </c>
      <c r="J137" s="155">
        <f t="shared" si="3"/>
        <v>0.9929222559845846</v>
      </c>
    </row>
    <row r="138" spans="1:10" ht="12.75">
      <c r="A138" s="3"/>
      <c r="B138" s="124" t="s">
        <v>150</v>
      </c>
      <c r="C138" s="119">
        <v>871</v>
      </c>
      <c r="D138" s="119" t="s">
        <v>39</v>
      </c>
      <c r="E138" s="119" t="s">
        <v>25</v>
      </c>
      <c r="F138" s="119" t="s">
        <v>45</v>
      </c>
      <c r="G138" s="150" t="s">
        <v>177</v>
      </c>
      <c r="H138" s="147">
        <v>1723.9</v>
      </c>
      <c r="I138" s="94">
        <v>1706.2</v>
      </c>
      <c r="J138" s="155">
        <f t="shared" si="3"/>
        <v>0.9897325830964673</v>
      </c>
    </row>
    <row r="139" spans="1:10" s="32" customFormat="1" ht="25.5">
      <c r="A139" s="21"/>
      <c r="B139" s="124" t="s">
        <v>153</v>
      </c>
      <c r="C139" s="119">
        <v>871</v>
      </c>
      <c r="D139" s="119" t="s">
        <v>39</v>
      </c>
      <c r="E139" s="119" t="s">
        <v>25</v>
      </c>
      <c r="F139" s="119" t="s">
        <v>45</v>
      </c>
      <c r="G139" s="121">
        <v>242</v>
      </c>
      <c r="H139" s="147">
        <v>30.5</v>
      </c>
      <c r="I139" s="94">
        <v>30</v>
      </c>
      <c r="J139" s="155">
        <f t="shared" si="3"/>
        <v>0.9836065573770492</v>
      </c>
    </row>
    <row r="140" spans="1:10" s="32" customFormat="1" ht="25.5">
      <c r="A140" s="21"/>
      <c r="B140" s="124" t="s">
        <v>152</v>
      </c>
      <c r="C140" s="119">
        <v>871</v>
      </c>
      <c r="D140" s="119" t="s">
        <v>39</v>
      </c>
      <c r="E140" s="119" t="s">
        <v>25</v>
      </c>
      <c r="F140" s="119" t="s">
        <v>45</v>
      </c>
      <c r="G140" s="121">
        <v>244</v>
      </c>
      <c r="H140" s="147">
        <v>939.9</v>
      </c>
      <c r="I140" s="94">
        <v>939.1</v>
      </c>
      <c r="J140" s="155">
        <f t="shared" si="3"/>
        <v>0.9991488456218747</v>
      </c>
    </row>
    <row r="141" spans="1:10" s="32" customFormat="1" ht="25.5">
      <c r="A141" s="30"/>
      <c r="B141" s="124" t="s">
        <v>155</v>
      </c>
      <c r="C141" s="119">
        <v>871</v>
      </c>
      <c r="D141" s="119" t="s">
        <v>39</v>
      </c>
      <c r="E141" s="119" t="s">
        <v>25</v>
      </c>
      <c r="F141" s="119" t="s">
        <v>45</v>
      </c>
      <c r="G141" s="121">
        <v>851</v>
      </c>
      <c r="H141" s="157">
        <v>4.2</v>
      </c>
      <c r="I141" s="94">
        <v>4.2</v>
      </c>
      <c r="J141" s="155">
        <f t="shared" si="3"/>
        <v>1</v>
      </c>
    </row>
    <row r="142" spans="1:10" s="32" customFormat="1" ht="12.75">
      <c r="A142" s="30"/>
      <c r="B142" s="124" t="s">
        <v>212</v>
      </c>
      <c r="C142" s="119">
        <v>871</v>
      </c>
      <c r="D142" s="119" t="s">
        <v>39</v>
      </c>
      <c r="E142" s="119" t="s">
        <v>25</v>
      </c>
      <c r="F142" s="119" t="s">
        <v>45</v>
      </c>
      <c r="G142" s="121">
        <v>852</v>
      </c>
      <c r="H142" s="157">
        <v>0.1</v>
      </c>
      <c r="I142" s="94">
        <v>0</v>
      </c>
      <c r="J142" s="155">
        <f t="shared" si="3"/>
        <v>0</v>
      </c>
    </row>
    <row r="143" spans="1:10" ht="38.25" customHeight="1">
      <c r="A143" s="80"/>
      <c r="B143" s="1" t="s">
        <v>47</v>
      </c>
      <c r="C143" s="119">
        <v>871</v>
      </c>
      <c r="D143" s="119" t="s">
        <v>39</v>
      </c>
      <c r="E143" s="119" t="s">
        <v>25</v>
      </c>
      <c r="F143" s="119">
        <v>5208325</v>
      </c>
      <c r="G143" s="178"/>
      <c r="H143" s="180">
        <f>H144</f>
        <v>21.3</v>
      </c>
      <c r="I143" s="94">
        <f>I144</f>
        <v>18.3</v>
      </c>
      <c r="J143" s="155">
        <f t="shared" si="3"/>
        <v>0.8591549295774648</v>
      </c>
    </row>
    <row r="144" spans="1:10" s="32" customFormat="1" ht="12.75">
      <c r="A144" s="30"/>
      <c r="B144" s="124" t="s">
        <v>150</v>
      </c>
      <c r="C144" s="119">
        <v>871</v>
      </c>
      <c r="D144" s="119" t="s">
        <v>39</v>
      </c>
      <c r="E144" s="119" t="s">
        <v>25</v>
      </c>
      <c r="F144" s="119">
        <v>5208325</v>
      </c>
      <c r="G144" s="150" t="s">
        <v>177</v>
      </c>
      <c r="H144" s="180">
        <v>21.3</v>
      </c>
      <c r="I144" s="94">
        <v>18.3</v>
      </c>
      <c r="J144" s="155">
        <f t="shared" si="3"/>
        <v>0.8591549295774648</v>
      </c>
    </row>
    <row r="145" spans="1:10" s="32" customFormat="1" ht="25.5">
      <c r="A145" s="30"/>
      <c r="B145" s="124" t="s">
        <v>207</v>
      </c>
      <c r="C145" s="119">
        <v>871</v>
      </c>
      <c r="D145" s="119" t="s">
        <v>39</v>
      </c>
      <c r="E145" s="119" t="s">
        <v>25</v>
      </c>
      <c r="F145" s="119">
        <v>5208202</v>
      </c>
      <c r="G145" s="120" t="s">
        <v>172</v>
      </c>
      <c r="H145" s="180">
        <v>600</v>
      </c>
      <c r="I145" s="94">
        <v>589.6</v>
      </c>
      <c r="J145" s="155">
        <f t="shared" si="3"/>
        <v>0.9826666666666667</v>
      </c>
    </row>
    <row r="146" spans="1:10" s="32" customFormat="1" ht="12.75">
      <c r="A146" s="30"/>
      <c r="B146" s="9" t="s">
        <v>76</v>
      </c>
      <c r="C146" s="13">
        <v>871</v>
      </c>
      <c r="D146" s="175" t="s">
        <v>39</v>
      </c>
      <c r="E146" s="175" t="s">
        <v>25</v>
      </c>
      <c r="F146" s="175" t="s">
        <v>77</v>
      </c>
      <c r="G146" s="181"/>
      <c r="H146" s="182">
        <f>H147</f>
        <v>483.70000000000005</v>
      </c>
      <c r="I146" s="123">
        <f>I147</f>
        <v>481.3</v>
      </c>
      <c r="J146" s="154">
        <f t="shared" si="3"/>
        <v>0.9950382468472193</v>
      </c>
    </row>
    <row r="147" spans="1:10" s="32" customFormat="1" ht="25.5">
      <c r="A147" s="30"/>
      <c r="B147" s="10" t="s">
        <v>46</v>
      </c>
      <c r="C147" s="119">
        <v>871</v>
      </c>
      <c r="D147" s="145" t="s">
        <v>39</v>
      </c>
      <c r="E147" s="145" t="s">
        <v>25</v>
      </c>
      <c r="F147" s="145" t="s">
        <v>78</v>
      </c>
      <c r="G147" s="183"/>
      <c r="H147" s="180">
        <f>SUM(H148:H152)</f>
        <v>483.70000000000005</v>
      </c>
      <c r="I147" s="94">
        <f>SUM(I148:I152)</f>
        <v>481.3</v>
      </c>
      <c r="J147" s="155">
        <f t="shared" si="3"/>
        <v>0.9950382468472193</v>
      </c>
    </row>
    <row r="148" spans="1:10" s="32" customFormat="1" ht="11.25" customHeight="1">
      <c r="A148" s="30"/>
      <c r="B148" s="124" t="s">
        <v>150</v>
      </c>
      <c r="C148" s="119">
        <v>871</v>
      </c>
      <c r="D148" s="119" t="s">
        <v>39</v>
      </c>
      <c r="E148" s="119" t="s">
        <v>25</v>
      </c>
      <c r="F148" s="145" t="s">
        <v>78</v>
      </c>
      <c r="G148" s="150" t="s">
        <v>177</v>
      </c>
      <c r="H148" s="180">
        <v>446.8</v>
      </c>
      <c r="I148" s="94">
        <v>444.7</v>
      </c>
      <c r="J148" s="155">
        <f t="shared" si="3"/>
        <v>0.9952999104744852</v>
      </c>
    </row>
    <row r="149" spans="1:10" s="32" customFormat="1" ht="25.5" hidden="1">
      <c r="A149" s="30"/>
      <c r="B149" s="124" t="s">
        <v>151</v>
      </c>
      <c r="C149" s="119">
        <v>871</v>
      </c>
      <c r="D149" s="119" t="s">
        <v>39</v>
      </c>
      <c r="E149" s="119" t="s">
        <v>25</v>
      </c>
      <c r="F149" s="145" t="s">
        <v>78</v>
      </c>
      <c r="G149" s="150" t="s">
        <v>178</v>
      </c>
      <c r="H149" s="179"/>
      <c r="I149" s="177"/>
      <c r="J149" s="155" t="e">
        <f t="shared" si="3"/>
        <v>#DIV/0!</v>
      </c>
    </row>
    <row r="150" spans="1:10" s="32" customFormat="1" ht="25.5">
      <c r="A150" s="30"/>
      <c r="B150" s="124" t="s">
        <v>153</v>
      </c>
      <c r="C150" s="119">
        <v>871</v>
      </c>
      <c r="D150" s="119" t="s">
        <v>39</v>
      </c>
      <c r="E150" s="119" t="s">
        <v>25</v>
      </c>
      <c r="F150" s="145" t="s">
        <v>78</v>
      </c>
      <c r="G150" s="121">
        <v>242</v>
      </c>
      <c r="H150" s="180">
        <v>3.6</v>
      </c>
      <c r="I150" s="94">
        <v>3.6</v>
      </c>
      <c r="J150" s="155">
        <f t="shared" si="3"/>
        <v>1</v>
      </c>
    </row>
    <row r="151" spans="1:10" s="32" customFormat="1" ht="25.5">
      <c r="A151" s="30"/>
      <c r="B151" s="124" t="s">
        <v>152</v>
      </c>
      <c r="C151" s="119">
        <v>871</v>
      </c>
      <c r="D151" s="119" t="s">
        <v>39</v>
      </c>
      <c r="E151" s="119" t="s">
        <v>25</v>
      </c>
      <c r="F151" s="145" t="s">
        <v>78</v>
      </c>
      <c r="G151" s="121">
        <v>244</v>
      </c>
      <c r="H151" s="180">
        <v>33.2</v>
      </c>
      <c r="I151" s="94">
        <v>33</v>
      </c>
      <c r="J151" s="155">
        <f t="shared" si="3"/>
        <v>0.9939759036144578</v>
      </c>
    </row>
    <row r="152" spans="1:10" s="32" customFormat="1" ht="12.75">
      <c r="A152" s="30"/>
      <c r="B152" s="124" t="s">
        <v>212</v>
      </c>
      <c r="C152" s="119">
        <v>871</v>
      </c>
      <c r="D152" s="119" t="s">
        <v>39</v>
      </c>
      <c r="E152" s="119" t="s">
        <v>25</v>
      </c>
      <c r="F152" s="145" t="s">
        <v>78</v>
      </c>
      <c r="G152" s="121">
        <v>852</v>
      </c>
      <c r="H152" s="180">
        <v>0.1</v>
      </c>
      <c r="I152" s="94">
        <v>0</v>
      </c>
      <c r="J152" s="155">
        <f t="shared" si="3"/>
        <v>0</v>
      </c>
    </row>
    <row r="153" spans="1:10" s="32" customFormat="1" ht="54">
      <c r="A153" s="30"/>
      <c r="B153" s="103" t="s">
        <v>47</v>
      </c>
      <c r="C153" s="13">
        <v>871</v>
      </c>
      <c r="D153" s="13" t="s">
        <v>39</v>
      </c>
      <c r="E153" s="13" t="s">
        <v>25</v>
      </c>
      <c r="F153" s="175">
        <v>5208325</v>
      </c>
      <c r="G153" s="117"/>
      <c r="H153" s="182">
        <f>H154</f>
        <v>6.3</v>
      </c>
      <c r="I153" s="123">
        <v>6.2</v>
      </c>
      <c r="J153" s="154">
        <f t="shared" si="3"/>
        <v>0.9841269841269842</v>
      </c>
    </row>
    <row r="154" spans="1:10" s="32" customFormat="1" ht="12.75">
      <c r="A154" s="189"/>
      <c r="B154" s="124" t="s">
        <v>150</v>
      </c>
      <c r="C154" s="119">
        <v>871</v>
      </c>
      <c r="D154" s="119" t="s">
        <v>39</v>
      </c>
      <c r="E154" s="119" t="s">
        <v>25</v>
      </c>
      <c r="F154" s="184">
        <v>5208325</v>
      </c>
      <c r="G154" s="150" t="s">
        <v>177</v>
      </c>
      <c r="H154" s="180">
        <v>6.3</v>
      </c>
      <c r="I154" s="94">
        <v>6.2</v>
      </c>
      <c r="J154" s="155">
        <f t="shared" si="3"/>
        <v>0.9841269841269842</v>
      </c>
    </row>
    <row r="155" spans="1:10" s="32" customFormat="1" ht="27">
      <c r="A155" s="6"/>
      <c r="B155" s="105" t="s">
        <v>85</v>
      </c>
      <c r="C155" s="13">
        <v>871</v>
      </c>
      <c r="D155" s="13" t="s">
        <v>39</v>
      </c>
      <c r="E155" s="13" t="s">
        <v>25</v>
      </c>
      <c r="F155" s="175">
        <v>5208354</v>
      </c>
      <c r="G155" s="185"/>
      <c r="H155" s="182">
        <f>H156</f>
        <v>18.9</v>
      </c>
      <c r="I155" s="123">
        <v>18.8</v>
      </c>
      <c r="J155" s="154">
        <f t="shared" si="3"/>
        <v>0.9947089947089949</v>
      </c>
    </row>
    <row r="156" spans="1:10" s="32" customFormat="1" ht="12.75">
      <c r="A156" s="6"/>
      <c r="B156" s="124" t="s">
        <v>150</v>
      </c>
      <c r="C156" s="119">
        <v>871</v>
      </c>
      <c r="D156" s="119" t="s">
        <v>39</v>
      </c>
      <c r="E156" s="119" t="s">
        <v>25</v>
      </c>
      <c r="F156" s="184">
        <v>5208354</v>
      </c>
      <c r="G156" s="150" t="s">
        <v>177</v>
      </c>
      <c r="H156" s="180">
        <v>18.9</v>
      </c>
      <c r="I156" s="177">
        <v>18.8</v>
      </c>
      <c r="J156" s="155">
        <f t="shared" si="3"/>
        <v>0.9947089947089949</v>
      </c>
    </row>
    <row r="157" spans="1:10" s="32" customFormat="1" ht="66.75" customHeight="1">
      <c r="A157" s="6"/>
      <c r="B157" s="107" t="s">
        <v>180</v>
      </c>
      <c r="C157" s="13">
        <v>871</v>
      </c>
      <c r="D157" s="13" t="s">
        <v>39</v>
      </c>
      <c r="E157" s="13" t="s">
        <v>25</v>
      </c>
      <c r="F157" s="175">
        <v>5208362</v>
      </c>
      <c r="G157" s="149"/>
      <c r="H157" s="182">
        <f>H158</f>
        <v>232.9</v>
      </c>
      <c r="I157" s="123">
        <f>I158</f>
        <v>226.2</v>
      </c>
      <c r="J157" s="154">
        <f aca="true" t="shared" si="6" ref="J157:J197">I157/H157*100%</f>
        <v>0.9712322885358522</v>
      </c>
    </row>
    <row r="158" spans="1:10" s="32" customFormat="1" ht="38.25">
      <c r="A158" s="3"/>
      <c r="B158" s="124" t="s">
        <v>154</v>
      </c>
      <c r="C158" s="119">
        <v>871</v>
      </c>
      <c r="D158" s="119" t="s">
        <v>39</v>
      </c>
      <c r="E158" s="119" t="s">
        <v>25</v>
      </c>
      <c r="F158" s="184">
        <v>5208362</v>
      </c>
      <c r="G158" s="150" t="s">
        <v>179</v>
      </c>
      <c r="H158" s="180">
        <v>232.9</v>
      </c>
      <c r="I158" s="94">
        <v>226.2</v>
      </c>
      <c r="J158" s="155">
        <f t="shared" si="6"/>
        <v>0.9712322885358522</v>
      </c>
    </row>
    <row r="159" spans="1:10" s="32" customFormat="1" ht="38.25">
      <c r="A159" s="3"/>
      <c r="B159" s="218" t="s">
        <v>213</v>
      </c>
      <c r="C159" s="13">
        <v>871</v>
      </c>
      <c r="D159" s="13" t="s">
        <v>39</v>
      </c>
      <c r="E159" s="13" t="s">
        <v>25</v>
      </c>
      <c r="F159" s="219">
        <v>5208405</v>
      </c>
      <c r="G159" s="149"/>
      <c r="H159" s="182">
        <v>6</v>
      </c>
      <c r="I159" s="123">
        <v>6</v>
      </c>
      <c r="J159" s="154">
        <f>I159/H159*100%</f>
        <v>1</v>
      </c>
    </row>
    <row r="160" spans="1:10" s="32" customFormat="1" ht="12.75">
      <c r="A160" s="3"/>
      <c r="B160" s="124" t="s">
        <v>209</v>
      </c>
      <c r="C160" s="119">
        <v>871</v>
      </c>
      <c r="D160" s="119" t="s">
        <v>39</v>
      </c>
      <c r="E160" s="119" t="s">
        <v>25</v>
      </c>
      <c r="F160" s="184">
        <v>5208405</v>
      </c>
      <c r="G160" s="150"/>
      <c r="H160" s="180">
        <v>6</v>
      </c>
      <c r="I160" s="94">
        <v>6</v>
      </c>
      <c r="J160" s="155">
        <f>I160/H160*100%</f>
        <v>1</v>
      </c>
    </row>
    <row r="161" spans="1:10" s="32" customFormat="1" ht="25.5">
      <c r="A161" s="3"/>
      <c r="B161" s="107" t="s">
        <v>221</v>
      </c>
      <c r="C161" s="13">
        <v>871</v>
      </c>
      <c r="D161" s="13" t="s">
        <v>39</v>
      </c>
      <c r="E161" s="13" t="s">
        <v>25</v>
      </c>
      <c r="F161" s="219">
        <v>4400200</v>
      </c>
      <c r="G161" s="149" t="s">
        <v>158</v>
      </c>
      <c r="H161" s="182">
        <v>18.9</v>
      </c>
      <c r="I161" s="123">
        <v>18.9</v>
      </c>
      <c r="J161" s="154">
        <v>1</v>
      </c>
    </row>
    <row r="162" spans="1:10" s="32" customFormat="1" ht="15.75">
      <c r="A162" s="3"/>
      <c r="B162" s="246" t="s">
        <v>236</v>
      </c>
      <c r="C162" s="13">
        <v>871</v>
      </c>
      <c r="D162" s="13">
        <v>10</v>
      </c>
      <c r="E162" s="117" t="s">
        <v>173</v>
      </c>
      <c r="F162" s="219"/>
      <c r="G162" s="149"/>
      <c r="H162" s="232">
        <v>31.2</v>
      </c>
      <c r="I162" s="233">
        <v>31.2</v>
      </c>
      <c r="J162" s="230">
        <v>1</v>
      </c>
    </row>
    <row r="163" spans="1:10" s="32" customFormat="1" ht="12.75">
      <c r="A163" s="3"/>
      <c r="B163" s="217" t="s">
        <v>241</v>
      </c>
      <c r="C163" s="119">
        <v>871</v>
      </c>
      <c r="D163" s="119">
        <v>10</v>
      </c>
      <c r="E163" s="120" t="s">
        <v>26</v>
      </c>
      <c r="F163" s="145">
        <v>5058600</v>
      </c>
      <c r="G163" s="150" t="s">
        <v>238</v>
      </c>
      <c r="H163" s="235">
        <v>31.2</v>
      </c>
      <c r="I163" s="236">
        <v>31.2</v>
      </c>
      <c r="J163" s="237">
        <v>1</v>
      </c>
    </row>
    <row r="164" spans="1:10" s="32" customFormat="1" ht="14.25">
      <c r="A164" s="3"/>
      <c r="B164" s="7" t="s">
        <v>129</v>
      </c>
      <c r="C164" s="13">
        <v>871</v>
      </c>
      <c r="D164" s="174">
        <v>11</v>
      </c>
      <c r="E164" s="174"/>
      <c r="F164" s="175"/>
      <c r="G164" s="176"/>
      <c r="H164" s="232">
        <f>H165+H176</f>
        <v>2771.3</v>
      </c>
      <c r="I164" s="232">
        <f>I165+I176</f>
        <v>2721</v>
      </c>
      <c r="J164" s="230">
        <f t="shared" si="6"/>
        <v>0.9818496734384584</v>
      </c>
    </row>
    <row r="165" spans="1:10" s="32" customFormat="1" ht="12.75">
      <c r="A165" s="3"/>
      <c r="B165" s="9" t="s">
        <v>130</v>
      </c>
      <c r="C165" s="13">
        <v>871</v>
      </c>
      <c r="D165" s="13">
        <v>11</v>
      </c>
      <c r="E165" s="13" t="s">
        <v>25</v>
      </c>
      <c r="F165" s="13"/>
      <c r="G165" s="118"/>
      <c r="H165" s="146">
        <f>H166+H174</f>
        <v>2186.5</v>
      </c>
      <c r="I165" s="146">
        <f>I166+I174</f>
        <v>2151.3</v>
      </c>
      <c r="J165" s="154">
        <f t="shared" si="6"/>
        <v>0.9839012119826207</v>
      </c>
    </row>
    <row r="166" spans="1:10" s="32" customFormat="1" ht="25.5">
      <c r="A166" s="30"/>
      <c r="B166" s="10" t="s">
        <v>133</v>
      </c>
      <c r="C166" s="119">
        <v>871</v>
      </c>
      <c r="D166" s="119">
        <v>11</v>
      </c>
      <c r="E166" s="119" t="s">
        <v>25</v>
      </c>
      <c r="F166" s="120" t="s">
        <v>134</v>
      </c>
      <c r="G166" s="119"/>
      <c r="H166" s="180">
        <f>H167</f>
        <v>2161.5</v>
      </c>
      <c r="I166" s="186">
        <f>I167</f>
        <v>2134.5</v>
      </c>
      <c r="J166" s="155">
        <f t="shared" si="6"/>
        <v>0.9875086745315753</v>
      </c>
    </row>
    <row r="167" spans="1:10" s="32" customFormat="1" ht="25.5">
      <c r="A167" s="30"/>
      <c r="B167" s="10" t="s">
        <v>46</v>
      </c>
      <c r="C167" s="119">
        <v>871</v>
      </c>
      <c r="D167" s="119">
        <v>11</v>
      </c>
      <c r="E167" s="119" t="s">
        <v>25</v>
      </c>
      <c r="F167" s="120" t="s">
        <v>135</v>
      </c>
      <c r="G167" s="119"/>
      <c r="H167" s="180">
        <f>H168+H169+H170+H171+H172+H173</f>
        <v>2161.5</v>
      </c>
      <c r="I167" s="186">
        <f>I168+I169+I170+I171+I172</f>
        <v>2134.5</v>
      </c>
      <c r="J167" s="155">
        <f t="shared" si="6"/>
        <v>0.9875086745315753</v>
      </c>
    </row>
    <row r="168" spans="1:10" s="32" customFormat="1" ht="12.75">
      <c r="A168" s="30"/>
      <c r="B168" s="124" t="s">
        <v>150</v>
      </c>
      <c r="C168" s="119">
        <v>871</v>
      </c>
      <c r="D168" s="119">
        <v>11</v>
      </c>
      <c r="E168" s="119" t="s">
        <v>25</v>
      </c>
      <c r="F168" s="120" t="s">
        <v>135</v>
      </c>
      <c r="G168" s="150" t="s">
        <v>177</v>
      </c>
      <c r="H168" s="147">
        <v>1887.1</v>
      </c>
      <c r="I168" s="177">
        <v>1860.8</v>
      </c>
      <c r="J168" s="155">
        <f t="shared" si="6"/>
        <v>0.986063271686715</v>
      </c>
    </row>
    <row r="169" spans="1:10" ht="24" customHeight="1">
      <c r="A169" s="8"/>
      <c r="B169" s="124" t="s">
        <v>151</v>
      </c>
      <c r="C169" s="119">
        <v>871</v>
      </c>
      <c r="D169" s="119">
        <v>11</v>
      </c>
      <c r="E169" s="119" t="s">
        <v>25</v>
      </c>
      <c r="F169" s="120" t="s">
        <v>135</v>
      </c>
      <c r="G169" s="121">
        <v>112</v>
      </c>
      <c r="H169" s="147">
        <v>1.9</v>
      </c>
      <c r="I169" s="94">
        <v>1.9</v>
      </c>
      <c r="J169" s="155">
        <f t="shared" si="6"/>
        <v>1</v>
      </c>
    </row>
    <row r="170" spans="1:10" ht="25.5">
      <c r="A170" s="8"/>
      <c r="B170" s="124" t="s">
        <v>153</v>
      </c>
      <c r="C170" s="119">
        <v>871</v>
      </c>
      <c r="D170" s="119">
        <v>11</v>
      </c>
      <c r="E170" s="119" t="s">
        <v>25</v>
      </c>
      <c r="F170" s="120" t="s">
        <v>135</v>
      </c>
      <c r="G170" s="121">
        <v>242</v>
      </c>
      <c r="H170" s="147">
        <v>5.6</v>
      </c>
      <c r="I170" s="94">
        <v>5.6</v>
      </c>
      <c r="J170" s="155">
        <f t="shared" si="6"/>
        <v>1</v>
      </c>
    </row>
    <row r="171" spans="1:10" ht="25.5">
      <c r="A171" s="8"/>
      <c r="B171" s="124" t="s">
        <v>152</v>
      </c>
      <c r="C171" s="119">
        <v>871</v>
      </c>
      <c r="D171" s="119">
        <v>11</v>
      </c>
      <c r="E171" s="119" t="s">
        <v>25</v>
      </c>
      <c r="F171" s="120" t="s">
        <v>135</v>
      </c>
      <c r="G171" s="121">
        <v>244</v>
      </c>
      <c r="H171" s="147">
        <v>265.4</v>
      </c>
      <c r="I171" s="147">
        <v>264.8</v>
      </c>
      <c r="J171" s="155">
        <f t="shared" si="6"/>
        <v>0.9977392614920876</v>
      </c>
    </row>
    <row r="172" spans="1:10" ht="25.5">
      <c r="A172" s="8"/>
      <c r="B172" s="124" t="s">
        <v>155</v>
      </c>
      <c r="C172" s="119">
        <v>871</v>
      </c>
      <c r="D172" s="119">
        <v>11</v>
      </c>
      <c r="E172" s="119" t="s">
        <v>25</v>
      </c>
      <c r="F172" s="120" t="s">
        <v>135</v>
      </c>
      <c r="G172" s="121">
        <v>851</v>
      </c>
      <c r="H172" s="157">
        <v>1.4</v>
      </c>
      <c r="I172" s="147">
        <v>1.4</v>
      </c>
      <c r="J172" s="155">
        <f t="shared" si="6"/>
        <v>1</v>
      </c>
    </row>
    <row r="173" spans="1:10" ht="12.75">
      <c r="A173" s="8"/>
      <c r="B173" s="124" t="s">
        <v>156</v>
      </c>
      <c r="C173" s="119">
        <v>871</v>
      </c>
      <c r="D173" s="119">
        <v>11</v>
      </c>
      <c r="E173" s="119" t="s">
        <v>25</v>
      </c>
      <c r="F173" s="120" t="s">
        <v>135</v>
      </c>
      <c r="G173" s="121">
        <v>852</v>
      </c>
      <c r="H173" s="157">
        <v>0.1</v>
      </c>
      <c r="I173" s="147">
        <v>0</v>
      </c>
      <c r="J173" s="155">
        <v>0</v>
      </c>
    </row>
    <row r="174" spans="1:10" ht="51">
      <c r="A174" s="8"/>
      <c r="B174" s="1" t="s">
        <v>47</v>
      </c>
      <c r="C174" s="119">
        <v>871</v>
      </c>
      <c r="D174" s="119">
        <v>11</v>
      </c>
      <c r="E174" s="119" t="s">
        <v>25</v>
      </c>
      <c r="F174" s="120" t="s">
        <v>192</v>
      </c>
      <c r="G174" s="178"/>
      <c r="H174" s="179">
        <f>H175</f>
        <v>25</v>
      </c>
      <c r="I174" s="147">
        <f>I175</f>
        <v>16.8</v>
      </c>
      <c r="J174" s="155">
        <f t="shared" si="6"/>
        <v>0.672</v>
      </c>
    </row>
    <row r="175" spans="1:10" ht="17.25" customHeight="1">
      <c r="A175" s="8"/>
      <c r="B175" s="124" t="s">
        <v>150</v>
      </c>
      <c r="C175" s="119">
        <v>871</v>
      </c>
      <c r="D175" s="119">
        <v>11</v>
      </c>
      <c r="E175" s="119" t="s">
        <v>25</v>
      </c>
      <c r="F175" s="120" t="s">
        <v>192</v>
      </c>
      <c r="G175" s="150" t="s">
        <v>177</v>
      </c>
      <c r="H175" s="180">
        <f>19.2+5.8</f>
        <v>25</v>
      </c>
      <c r="I175" s="147">
        <v>16.8</v>
      </c>
      <c r="J175" s="155">
        <f t="shared" si="6"/>
        <v>0.672</v>
      </c>
    </row>
    <row r="176" spans="1:10" ht="25.5" customHeight="1">
      <c r="A176" s="8"/>
      <c r="B176" s="9" t="s">
        <v>131</v>
      </c>
      <c r="C176" s="13">
        <v>871</v>
      </c>
      <c r="D176" s="117">
        <v>11</v>
      </c>
      <c r="E176" s="117" t="s">
        <v>34</v>
      </c>
      <c r="F176" s="187"/>
      <c r="G176" s="187"/>
      <c r="H176" s="182">
        <f>H177</f>
        <v>584.8</v>
      </c>
      <c r="I176" s="146">
        <f>I177</f>
        <v>569.7</v>
      </c>
      <c r="J176" s="154">
        <f t="shared" si="6"/>
        <v>0.9741792065663476</v>
      </c>
    </row>
    <row r="177" spans="1:10" ht="29.25" customHeight="1">
      <c r="A177" s="8"/>
      <c r="B177" s="76" t="s">
        <v>136</v>
      </c>
      <c r="C177" s="13">
        <v>871</v>
      </c>
      <c r="D177" s="117">
        <v>11</v>
      </c>
      <c r="E177" s="117" t="s">
        <v>34</v>
      </c>
      <c r="F177" s="13" t="s">
        <v>137</v>
      </c>
      <c r="G177" s="13"/>
      <c r="H177" s="182">
        <f>SUM(H178:H182)</f>
        <v>584.8</v>
      </c>
      <c r="I177" s="146">
        <f>SUM(I178:I182)</f>
        <v>569.7</v>
      </c>
      <c r="J177" s="154">
        <f t="shared" si="6"/>
        <v>0.9741792065663476</v>
      </c>
    </row>
    <row r="178" spans="1:10" ht="12.75">
      <c r="A178" s="8"/>
      <c r="B178" s="124" t="s">
        <v>150</v>
      </c>
      <c r="C178" s="119">
        <v>871</v>
      </c>
      <c r="D178" s="120">
        <v>11</v>
      </c>
      <c r="E178" s="120" t="s">
        <v>34</v>
      </c>
      <c r="F178" s="145" t="s">
        <v>137</v>
      </c>
      <c r="G178" s="150" t="s">
        <v>177</v>
      </c>
      <c r="H178" s="147">
        <v>508.7</v>
      </c>
      <c r="I178" s="147">
        <v>493.9</v>
      </c>
      <c r="J178" s="155">
        <f t="shared" si="6"/>
        <v>0.9709062315706704</v>
      </c>
    </row>
    <row r="179" spans="1:10" ht="25.5">
      <c r="A179" s="8"/>
      <c r="B179" s="124" t="s">
        <v>151</v>
      </c>
      <c r="C179" s="119">
        <v>871</v>
      </c>
      <c r="D179" s="120">
        <v>11</v>
      </c>
      <c r="E179" s="120" t="s">
        <v>34</v>
      </c>
      <c r="F179" s="145" t="s">
        <v>137</v>
      </c>
      <c r="G179" s="121">
        <v>112</v>
      </c>
      <c r="H179" s="147">
        <v>0.3</v>
      </c>
      <c r="I179" s="147">
        <v>0.3</v>
      </c>
      <c r="J179" s="155">
        <f t="shared" si="6"/>
        <v>1</v>
      </c>
    </row>
    <row r="180" spans="1:10" ht="30.75" customHeight="1">
      <c r="A180" s="8"/>
      <c r="B180" s="124" t="s">
        <v>153</v>
      </c>
      <c r="C180" s="119">
        <v>871</v>
      </c>
      <c r="D180" s="120">
        <v>11</v>
      </c>
      <c r="E180" s="120" t="s">
        <v>34</v>
      </c>
      <c r="F180" s="145" t="s">
        <v>137</v>
      </c>
      <c r="G180" s="121">
        <v>242</v>
      </c>
      <c r="H180" s="147">
        <v>29.5</v>
      </c>
      <c r="I180" s="147">
        <v>29.5</v>
      </c>
      <c r="J180" s="155">
        <f t="shared" si="6"/>
        <v>1</v>
      </c>
    </row>
    <row r="181" spans="1:10" ht="27" customHeight="1">
      <c r="A181" s="8"/>
      <c r="B181" s="124" t="s">
        <v>152</v>
      </c>
      <c r="C181" s="119">
        <v>871</v>
      </c>
      <c r="D181" s="120">
        <v>11</v>
      </c>
      <c r="E181" s="120" t="s">
        <v>34</v>
      </c>
      <c r="F181" s="145" t="s">
        <v>137</v>
      </c>
      <c r="G181" s="121">
        <v>244</v>
      </c>
      <c r="H181" s="147">
        <v>5</v>
      </c>
      <c r="I181" s="147">
        <v>4.8</v>
      </c>
      <c r="J181" s="155">
        <f t="shared" si="6"/>
        <v>0.96</v>
      </c>
    </row>
    <row r="182" spans="1:10" ht="27" customHeight="1">
      <c r="A182" s="8"/>
      <c r="B182" s="124" t="s">
        <v>154</v>
      </c>
      <c r="C182" s="119">
        <v>871</v>
      </c>
      <c r="D182" s="120">
        <v>11</v>
      </c>
      <c r="E182" s="120" t="s">
        <v>34</v>
      </c>
      <c r="F182" s="145" t="s">
        <v>137</v>
      </c>
      <c r="G182" s="121">
        <v>321</v>
      </c>
      <c r="H182" s="147">
        <v>41.3</v>
      </c>
      <c r="I182" s="147">
        <v>41.2</v>
      </c>
      <c r="J182" s="155">
        <f t="shared" si="6"/>
        <v>0.9975786924939468</v>
      </c>
    </row>
    <row r="183" spans="1:10" ht="30.75" customHeight="1">
      <c r="A183" s="85">
        <v>2</v>
      </c>
      <c r="B183" s="279" t="s">
        <v>138</v>
      </c>
      <c r="C183" s="141">
        <v>872</v>
      </c>
      <c r="D183" s="142"/>
      <c r="E183" s="142"/>
      <c r="F183" s="143"/>
      <c r="G183" s="143"/>
      <c r="H183" s="144">
        <f>H184</f>
        <v>364.7</v>
      </c>
      <c r="I183" s="144">
        <f>I184</f>
        <v>360.4</v>
      </c>
      <c r="J183" s="153">
        <f t="shared" si="6"/>
        <v>0.9882094872497943</v>
      </c>
    </row>
    <row r="184" spans="1:10" ht="12.75">
      <c r="A184" s="8"/>
      <c r="B184" s="13" t="s">
        <v>24</v>
      </c>
      <c r="C184" s="13">
        <v>872</v>
      </c>
      <c r="D184" s="13" t="s">
        <v>25</v>
      </c>
      <c r="E184" s="117"/>
      <c r="F184" s="175"/>
      <c r="G184" s="118"/>
      <c r="H184" s="146">
        <f>H185+H193</f>
        <v>364.7</v>
      </c>
      <c r="I184" s="146">
        <f>I185+I193</f>
        <v>360.4</v>
      </c>
      <c r="J184" s="154">
        <f t="shared" si="6"/>
        <v>0.9882094872497943</v>
      </c>
    </row>
    <row r="185" spans="1:10" ht="51">
      <c r="A185" s="6"/>
      <c r="B185" s="86" t="s">
        <v>139</v>
      </c>
      <c r="C185" s="13">
        <v>872</v>
      </c>
      <c r="D185" s="13" t="s">
        <v>25</v>
      </c>
      <c r="E185" s="117" t="s">
        <v>26</v>
      </c>
      <c r="F185" s="13" t="s">
        <v>23</v>
      </c>
      <c r="G185" s="13" t="s">
        <v>21</v>
      </c>
      <c r="H185" s="146">
        <f>H186</f>
        <v>211.29999999999998</v>
      </c>
      <c r="I185" s="123">
        <f>I186</f>
        <v>207.1</v>
      </c>
      <c r="J185" s="154">
        <f t="shared" si="6"/>
        <v>0.9801230477993375</v>
      </c>
    </row>
    <row r="186" spans="1:10" ht="51">
      <c r="A186" s="3"/>
      <c r="B186" s="10" t="s">
        <v>27</v>
      </c>
      <c r="C186" s="119">
        <v>872</v>
      </c>
      <c r="D186" s="120" t="s">
        <v>25</v>
      </c>
      <c r="E186" s="120" t="s">
        <v>26</v>
      </c>
      <c r="F186" s="119" t="s">
        <v>28</v>
      </c>
      <c r="G186" s="119" t="s">
        <v>21</v>
      </c>
      <c r="H186" s="147">
        <f>H187</f>
        <v>211.29999999999998</v>
      </c>
      <c r="I186" s="94">
        <f>I187</f>
        <v>207.1</v>
      </c>
      <c r="J186" s="155">
        <f t="shared" si="6"/>
        <v>0.9801230477993375</v>
      </c>
    </row>
    <row r="187" spans="1:10" ht="12.75">
      <c r="A187" s="3"/>
      <c r="B187" s="10" t="s">
        <v>29</v>
      </c>
      <c r="C187" s="119">
        <v>872</v>
      </c>
      <c r="D187" s="120" t="s">
        <v>25</v>
      </c>
      <c r="E187" s="120" t="s">
        <v>26</v>
      </c>
      <c r="F187" s="119" t="s">
        <v>30</v>
      </c>
      <c r="G187" s="119" t="s">
        <v>21</v>
      </c>
      <c r="H187" s="147">
        <f>SUM(H188:H192)</f>
        <v>211.29999999999998</v>
      </c>
      <c r="I187" s="94">
        <f>I188+I189+I190+I191</f>
        <v>207.1</v>
      </c>
      <c r="J187" s="155">
        <f t="shared" si="6"/>
        <v>0.9801230477993375</v>
      </c>
    </row>
    <row r="188" spans="1:10" ht="12.75">
      <c r="A188" s="3"/>
      <c r="B188" s="124" t="s">
        <v>150</v>
      </c>
      <c r="C188" s="119">
        <v>872</v>
      </c>
      <c r="D188" s="120" t="s">
        <v>25</v>
      </c>
      <c r="E188" s="120" t="s">
        <v>26</v>
      </c>
      <c r="F188" s="119" t="s">
        <v>30</v>
      </c>
      <c r="G188" s="121">
        <v>121</v>
      </c>
      <c r="H188" s="94">
        <v>196</v>
      </c>
      <c r="I188" s="94">
        <v>191.9</v>
      </c>
      <c r="J188" s="155">
        <f t="shared" si="6"/>
        <v>0.9790816326530613</v>
      </c>
    </row>
    <row r="189" spans="1:10" ht="25.5">
      <c r="A189" s="3"/>
      <c r="B189" s="124" t="s">
        <v>151</v>
      </c>
      <c r="C189" s="119">
        <v>872</v>
      </c>
      <c r="D189" s="120" t="s">
        <v>25</v>
      </c>
      <c r="E189" s="120" t="s">
        <v>26</v>
      </c>
      <c r="F189" s="119" t="s">
        <v>30</v>
      </c>
      <c r="G189" s="121">
        <v>122</v>
      </c>
      <c r="H189" s="94">
        <v>0.7</v>
      </c>
      <c r="I189" s="94">
        <v>0.6</v>
      </c>
      <c r="J189" s="155">
        <f t="shared" si="6"/>
        <v>0.8571428571428572</v>
      </c>
    </row>
    <row r="190" spans="1:10" ht="25.5">
      <c r="A190" s="3"/>
      <c r="B190" s="124" t="s">
        <v>153</v>
      </c>
      <c r="C190" s="119">
        <v>872</v>
      </c>
      <c r="D190" s="120" t="s">
        <v>25</v>
      </c>
      <c r="E190" s="120" t="s">
        <v>26</v>
      </c>
      <c r="F190" s="119" t="s">
        <v>30</v>
      </c>
      <c r="G190" s="121">
        <v>242</v>
      </c>
      <c r="H190" s="147">
        <v>10.2</v>
      </c>
      <c r="I190" s="94">
        <v>10.2</v>
      </c>
      <c r="J190" s="155">
        <f t="shared" si="6"/>
        <v>1</v>
      </c>
    </row>
    <row r="191" spans="1:10" ht="25.5">
      <c r="A191" s="3"/>
      <c r="B191" s="124" t="s">
        <v>152</v>
      </c>
      <c r="C191" s="119">
        <v>872</v>
      </c>
      <c r="D191" s="120" t="s">
        <v>25</v>
      </c>
      <c r="E191" s="120" t="s">
        <v>26</v>
      </c>
      <c r="F191" s="119" t="s">
        <v>30</v>
      </c>
      <c r="G191" s="121">
        <v>244</v>
      </c>
      <c r="H191" s="147">
        <v>4.4</v>
      </c>
      <c r="I191" s="94">
        <v>4.4</v>
      </c>
      <c r="J191" s="155">
        <f t="shared" si="6"/>
        <v>1</v>
      </c>
    </row>
    <row r="192" spans="1:10" ht="2.25" customHeight="1" hidden="1">
      <c r="A192" s="3"/>
      <c r="B192" s="124" t="s">
        <v>156</v>
      </c>
      <c r="C192" s="119">
        <v>872</v>
      </c>
      <c r="D192" s="120" t="s">
        <v>25</v>
      </c>
      <c r="E192" s="120" t="s">
        <v>26</v>
      </c>
      <c r="F192" s="119" t="s">
        <v>30</v>
      </c>
      <c r="G192" s="121">
        <v>852</v>
      </c>
      <c r="H192" s="147">
        <v>0</v>
      </c>
      <c r="I192" s="94">
        <v>0</v>
      </c>
      <c r="J192" s="155" t="e">
        <f t="shared" si="6"/>
        <v>#DIV/0!</v>
      </c>
    </row>
    <row r="193" spans="1:10" ht="12.75">
      <c r="A193" s="3"/>
      <c r="B193" s="9" t="s">
        <v>42</v>
      </c>
      <c r="C193" s="13">
        <v>872</v>
      </c>
      <c r="D193" s="13" t="s">
        <v>25</v>
      </c>
      <c r="E193" s="13">
        <v>13</v>
      </c>
      <c r="F193" s="119"/>
      <c r="G193" s="121"/>
      <c r="H193" s="146">
        <f aca="true" t="shared" si="7" ref="H193:I195">H194</f>
        <v>153.4</v>
      </c>
      <c r="I193" s="123">
        <f t="shared" si="7"/>
        <v>153.3</v>
      </c>
      <c r="J193" s="154">
        <f t="shared" si="6"/>
        <v>0.9993481095176011</v>
      </c>
    </row>
    <row r="194" spans="1:10" ht="27.75" customHeight="1">
      <c r="A194" s="3"/>
      <c r="B194" s="76" t="s">
        <v>164</v>
      </c>
      <c r="C194" s="13">
        <v>872</v>
      </c>
      <c r="D194" s="13" t="s">
        <v>25</v>
      </c>
      <c r="E194" s="13">
        <v>13</v>
      </c>
      <c r="F194" s="13" t="s">
        <v>165</v>
      </c>
      <c r="G194" s="149"/>
      <c r="H194" s="146">
        <f t="shared" si="7"/>
        <v>153.4</v>
      </c>
      <c r="I194" s="123">
        <f t="shared" si="7"/>
        <v>153.3</v>
      </c>
      <c r="J194" s="154">
        <f t="shared" si="6"/>
        <v>0.9993481095176011</v>
      </c>
    </row>
    <row r="195" spans="1:10" ht="12.75">
      <c r="A195" s="3"/>
      <c r="B195" s="10" t="s">
        <v>80</v>
      </c>
      <c r="C195" s="119">
        <v>872</v>
      </c>
      <c r="D195" s="119" t="s">
        <v>25</v>
      </c>
      <c r="E195" s="119">
        <v>13</v>
      </c>
      <c r="F195" s="119" t="s">
        <v>79</v>
      </c>
      <c r="G195" s="150"/>
      <c r="H195" s="147">
        <f t="shared" si="7"/>
        <v>153.4</v>
      </c>
      <c r="I195" s="94">
        <f t="shared" si="7"/>
        <v>153.3</v>
      </c>
      <c r="J195" s="155">
        <f t="shared" si="6"/>
        <v>0.9993481095176011</v>
      </c>
    </row>
    <row r="196" spans="1:10" ht="25.5">
      <c r="A196" s="3"/>
      <c r="B196" s="124" t="s">
        <v>152</v>
      </c>
      <c r="C196" s="119">
        <v>872</v>
      </c>
      <c r="D196" s="119" t="s">
        <v>25</v>
      </c>
      <c r="E196" s="119">
        <v>13</v>
      </c>
      <c r="F196" s="119" t="s">
        <v>79</v>
      </c>
      <c r="G196" s="150" t="s">
        <v>163</v>
      </c>
      <c r="H196" s="147">
        <v>153.4</v>
      </c>
      <c r="I196" s="94">
        <v>153.3</v>
      </c>
      <c r="J196" s="155">
        <f t="shared" si="6"/>
        <v>0.9993481095176011</v>
      </c>
    </row>
    <row r="197" spans="3:10" ht="12.75">
      <c r="C197" s="151"/>
      <c r="D197" s="152"/>
      <c r="E197" s="152"/>
      <c r="F197" s="152"/>
      <c r="G197" s="152"/>
      <c r="H197" s="192">
        <f>H183+H9</f>
        <v>24619.300000000003</v>
      </c>
      <c r="I197" s="146">
        <f>I9+I183</f>
        <v>24210</v>
      </c>
      <c r="J197" s="154">
        <f t="shared" si="6"/>
        <v>0.9833748319407943</v>
      </c>
    </row>
    <row r="198" spans="4:9" ht="0.75" customHeight="1">
      <c r="D198"/>
      <c r="E198"/>
      <c r="F198"/>
      <c r="G198"/>
      <c r="H198"/>
      <c r="I198" s="27"/>
    </row>
    <row r="199" spans="4:8" ht="12.75" hidden="1">
      <c r="D199"/>
      <c r="E199"/>
      <c r="F199"/>
      <c r="G199" s="68" t="s">
        <v>25</v>
      </c>
      <c r="H199" s="59">
        <f>H183+H10</f>
        <v>5478.000000000001</v>
      </c>
    </row>
    <row r="200" spans="4:8" ht="12.75" hidden="1">
      <c r="D200"/>
      <c r="E200"/>
      <c r="F200"/>
      <c r="G200" s="68" t="s">
        <v>31</v>
      </c>
      <c r="H200" s="59">
        <f>H54</f>
        <v>209.3</v>
      </c>
    </row>
    <row r="201" spans="4:8" ht="12.75" hidden="1">
      <c r="D201"/>
      <c r="E201"/>
      <c r="F201"/>
      <c r="G201" s="68" t="s">
        <v>26</v>
      </c>
      <c r="H201" s="59">
        <f>H63</f>
        <v>83.6</v>
      </c>
    </row>
    <row r="202" spans="4:8" ht="12.75" hidden="1">
      <c r="D202"/>
      <c r="E202"/>
      <c r="F202"/>
      <c r="G202" s="68" t="s">
        <v>33</v>
      </c>
      <c r="H202" s="59">
        <f>H70</f>
        <v>4788.7</v>
      </c>
    </row>
    <row r="203" spans="4:8" ht="12.75" hidden="1">
      <c r="D203"/>
      <c r="E203"/>
      <c r="F203"/>
      <c r="G203" s="68" t="s">
        <v>34</v>
      </c>
      <c r="H203" s="59">
        <f>H85</f>
        <v>7017</v>
      </c>
    </row>
    <row r="204" spans="4:8" ht="12.75" hidden="1">
      <c r="D204"/>
      <c r="E204"/>
      <c r="F204"/>
      <c r="G204" s="68" t="s">
        <v>38</v>
      </c>
      <c r="H204" s="59">
        <f>H125</f>
        <v>153.6</v>
      </c>
    </row>
    <row r="205" spans="4:8" ht="12.75" hidden="1">
      <c r="D205"/>
      <c r="E205"/>
      <c r="F205"/>
      <c r="G205" s="68" t="s">
        <v>39</v>
      </c>
      <c r="H205" s="59">
        <f>H134</f>
        <v>4086.600000000001</v>
      </c>
    </row>
    <row r="206" spans="4:8" ht="12.75" hidden="1">
      <c r="D206"/>
      <c r="E206"/>
      <c r="F206"/>
      <c r="G206" s="68" t="s">
        <v>132</v>
      </c>
      <c r="H206" s="59">
        <f>H164</f>
        <v>2771.3</v>
      </c>
    </row>
    <row r="207" spans="4:8" ht="12.75" hidden="1">
      <c r="D207"/>
      <c r="E207"/>
      <c r="F207"/>
      <c r="G207"/>
      <c r="H207" s="74">
        <f>SUM(H199:H206)</f>
        <v>24588.100000000002</v>
      </c>
    </row>
    <row r="208" ht="12.75" hidden="1">
      <c r="H208" s="27"/>
    </row>
    <row r="209" ht="12.75" hidden="1">
      <c r="H209" s="27"/>
    </row>
    <row r="210" ht="12.75" hidden="1">
      <c r="H210" s="27"/>
    </row>
    <row r="211" ht="12.75" hidden="1">
      <c r="H211" s="27"/>
    </row>
    <row r="212" spans="1:10" ht="12.75">
      <c r="A212" s="303" t="s">
        <v>198</v>
      </c>
      <c r="B212" s="303"/>
      <c r="C212" s="303"/>
      <c r="D212" s="303"/>
      <c r="E212" s="303"/>
      <c r="F212" s="303"/>
      <c r="G212" s="303"/>
      <c r="H212" s="303"/>
      <c r="I212" s="303"/>
      <c r="J212" s="303"/>
    </row>
    <row r="213" ht="12.75">
      <c r="H213" s="27"/>
    </row>
    <row r="214" ht="12.75">
      <c r="H214" s="27"/>
    </row>
    <row r="215" ht="12.75">
      <c r="H215" s="27"/>
    </row>
    <row r="216" ht="12.75">
      <c r="H216" s="27"/>
    </row>
    <row r="217" ht="12.75">
      <c r="H217" s="27"/>
    </row>
    <row r="218" ht="12.75">
      <c r="H218" s="27"/>
    </row>
    <row r="219" ht="12.75">
      <c r="H219" s="27"/>
    </row>
    <row r="220" ht="12.75">
      <c r="H220" s="27"/>
    </row>
    <row r="221" ht="12.75">
      <c r="H221" s="27"/>
    </row>
    <row r="222" ht="12.75">
      <c r="H222" s="27"/>
    </row>
    <row r="223" ht="12.75">
      <c r="H223" s="27"/>
    </row>
    <row r="224" ht="12.75">
      <c r="H224" s="27"/>
    </row>
    <row r="225" ht="12.75">
      <c r="H225" s="27"/>
    </row>
    <row r="226" ht="12.75">
      <c r="H226" s="27"/>
    </row>
    <row r="227" ht="12.75">
      <c r="H227" s="27"/>
    </row>
    <row r="228" ht="12.75">
      <c r="H228" s="27"/>
    </row>
    <row r="229" ht="12.75">
      <c r="H229" s="27"/>
    </row>
    <row r="230" ht="12.75">
      <c r="H230" s="27"/>
    </row>
    <row r="231" ht="12.75">
      <c r="H231" s="27"/>
    </row>
    <row r="232" ht="12.75">
      <c r="H232" s="27"/>
    </row>
    <row r="233" ht="12.75">
      <c r="H233" s="27"/>
    </row>
    <row r="234" ht="12.75">
      <c r="H234" s="27"/>
    </row>
    <row r="235" ht="12.75">
      <c r="H235" s="27"/>
    </row>
    <row r="236" ht="12.75">
      <c r="H236" s="27"/>
    </row>
    <row r="237" ht="12.75">
      <c r="H237" s="27"/>
    </row>
    <row r="238" ht="12.75">
      <c r="H238" s="27"/>
    </row>
    <row r="239" ht="12.75">
      <c r="H239" s="27"/>
    </row>
    <row r="240" ht="12.75">
      <c r="H240" s="27"/>
    </row>
    <row r="241" ht="12.75">
      <c r="H241" s="27"/>
    </row>
    <row r="242" ht="12.75">
      <c r="H242" s="27"/>
    </row>
    <row r="243" ht="12.75">
      <c r="H243" s="27"/>
    </row>
    <row r="244" ht="12.75">
      <c r="H244" s="27"/>
    </row>
    <row r="245" ht="12.75">
      <c r="H245" s="27"/>
    </row>
    <row r="246" ht="12.75">
      <c r="H246" s="27"/>
    </row>
    <row r="247" ht="12.75">
      <c r="H247" s="27"/>
    </row>
    <row r="248" ht="12.75">
      <c r="H248" s="27"/>
    </row>
    <row r="249" ht="12.75">
      <c r="H249" s="27"/>
    </row>
    <row r="250" ht="12.75">
      <c r="H250" s="27"/>
    </row>
    <row r="251" ht="12.75">
      <c r="H251" s="27"/>
    </row>
    <row r="252" ht="12.75">
      <c r="H252" s="27"/>
    </row>
    <row r="253" ht="12.75">
      <c r="H253" s="27"/>
    </row>
    <row r="254" ht="12.75">
      <c r="H254" s="27"/>
    </row>
    <row r="255" ht="12.75">
      <c r="H255" s="27"/>
    </row>
    <row r="256" ht="12.75">
      <c r="H256" s="27"/>
    </row>
    <row r="257" ht="12.75">
      <c r="H257" s="27"/>
    </row>
    <row r="258" ht="12.75">
      <c r="H258" s="27"/>
    </row>
    <row r="259" ht="12.75">
      <c r="H259" s="27"/>
    </row>
    <row r="260" ht="12.75">
      <c r="H260" s="27"/>
    </row>
    <row r="261" ht="12.75">
      <c r="H261" s="27"/>
    </row>
    <row r="262" ht="12.75">
      <c r="H262" s="27"/>
    </row>
    <row r="263" ht="12.75">
      <c r="H263" s="27"/>
    </row>
    <row r="264" ht="12.75">
      <c r="H264" s="27"/>
    </row>
    <row r="265" ht="12.75">
      <c r="H265" s="27"/>
    </row>
    <row r="266" ht="12.75">
      <c r="H266" s="27"/>
    </row>
    <row r="267" ht="12.75">
      <c r="H267" s="27"/>
    </row>
    <row r="268" ht="12.75">
      <c r="H268" s="27"/>
    </row>
    <row r="269" ht="12.75">
      <c r="H269" s="27"/>
    </row>
    <row r="270" ht="12.75">
      <c r="H270" s="27"/>
    </row>
    <row r="271" ht="12.75">
      <c r="H271" s="27"/>
    </row>
    <row r="272" ht="12.75">
      <c r="H272" s="27"/>
    </row>
    <row r="273" ht="12.75">
      <c r="H273" s="27"/>
    </row>
    <row r="274" ht="12.75">
      <c r="H274" s="27"/>
    </row>
    <row r="275" ht="12.75">
      <c r="H275" s="27"/>
    </row>
    <row r="276" ht="12.75">
      <c r="H276" s="27"/>
    </row>
    <row r="277" ht="12.75">
      <c r="H277" s="27"/>
    </row>
    <row r="278" ht="12.75">
      <c r="H278" s="27"/>
    </row>
    <row r="279" ht="12.75">
      <c r="H279" s="27"/>
    </row>
    <row r="280" ht="12.75">
      <c r="H280" s="27"/>
    </row>
    <row r="281" ht="12.75">
      <c r="H281" s="27"/>
    </row>
    <row r="282" ht="12.75">
      <c r="H282" s="27"/>
    </row>
    <row r="283" ht="12.75">
      <c r="H283" s="27"/>
    </row>
    <row r="284" ht="12.75">
      <c r="H284" s="27"/>
    </row>
    <row r="285" ht="12.75">
      <c r="H285" s="27"/>
    </row>
    <row r="286" ht="12.75">
      <c r="H286" s="27"/>
    </row>
    <row r="287" ht="12.75">
      <c r="H287" s="27"/>
    </row>
    <row r="288" ht="12.75">
      <c r="H288" s="27"/>
    </row>
    <row r="289" ht="12.75">
      <c r="H289" s="27"/>
    </row>
    <row r="290" ht="12.75">
      <c r="H290" s="27"/>
    </row>
    <row r="291" ht="12.75">
      <c r="H291" s="27"/>
    </row>
    <row r="292" ht="12.75">
      <c r="H292" s="27"/>
    </row>
    <row r="293" ht="12.75">
      <c r="H293" s="27"/>
    </row>
    <row r="294" ht="12.75">
      <c r="H294" s="27"/>
    </row>
    <row r="295" ht="12.75">
      <c r="H295" s="27"/>
    </row>
    <row r="296" ht="12.75">
      <c r="H296" s="27"/>
    </row>
    <row r="297" ht="12.75">
      <c r="H297" s="27"/>
    </row>
    <row r="298" ht="12.75">
      <c r="H298" s="27"/>
    </row>
    <row r="299" ht="12.75">
      <c r="H299" s="27"/>
    </row>
    <row r="300" ht="12.75">
      <c r="H300" s="27"/>
    </row>
    <row r="301" ht="12.75">
      <c r="H301" s="27"/>
    </row>
    <row r="302" ht="12.75">
      <c r="H302" s="27"/>
    </row>
    <row r="303" ht="12.75">
      <c r="H303" s="27"/>
    </row>
    <row r="304" ht="12.75">
      <c r="H304" s="27"/>
    </row>
    <row r="305" ht="12.75">
      <c r="H305" s="27"/>
    </row>
    <row r="306" ht="12.75">
      <c r="H306" s="27"/>
    </row>
    <row r="307" ht="12.75">
      <c r="H307" s="27"/>
    </row>
    <row r="308" ht="12.75">
      <c r="H308" s="27"/>
    </row>
    <row r="309" ht="12.75">
      <c r="H309" s="27"/>
    </row>
    <row r="310" ht="12.75">
      <c r="H310" s="27"/>
    </row>
    <row r="311" ht="12.75">
      <c r="H311" s="27"/>
    </row>
    <row r="312" ht="12.75">
      <c r="H312" s="27"/>
    </row>
    <row r="313" ht="12.75">
      <c r="H313" s="27"/>
    </row>
    <row r="314" ht="12.75">
      <c r="H314" s="27"/>
    </row>
    <row r="315" ht="12.75">
      <c r="H315" s="27"/>
    </row>
    <row r="316" ht="12.75">
      <c r="H316" s="27"/>
    </row>
    <row r="317" ht="12.75">
      <c r="H317" s="27"/>
    </row>
    <row r="318" ht="12.75">
      <c r="H318" s="27"/>
    </row>
    <row r="319" ht="12.75">
      <c r="H319" s="27"/>
    </row>
    <row r="320" ht="12.75">
      <c r="H320" s="27"/>
    </row>
    <row r="321" ht="12.75">
      <c r="H321" s="27"/>
    </row>
    <row r="322" ht="12.75">
      <c r="H322" s="27"/>
    </row>
    <row r="323" ht="12.75">
      <c r="H323" s="27"/>
    </row>
    <row r="324" ht="12.75">
      <c r="H324" s="27"/>
    </row>
    <row r="325" ht="12.75">
      <c r="H325" s="27"/>
    </row>
    <row r="326" ht="12.75">
      <c r="H326" s="27"/>
    </row>
    <row r="327" ht="12.75">
      <c r="H327" s="27"/>
    </row>
    <row r="328" ht="12.75">
      <c r="H328" s="27"/>
    </row>
    <row r="329" ht="12.75">
      <c r="H329" s="27"/>
    </row>
    <row r="330" ht="12.75">
      <c r="H330" s="27"/>
    </row>
    <row r="331" ht="12.75">
      <c r="H331" s="27"/>
    </row>
    <row r="332" ht="12.75">
      <c r="H332" s="27"/>
    </row>
    <row r="333" ht="12.75">
      <c r="H333" s="27"/>
    </row>
    <row r="334" ht="12.75">
      <c r="H334" s="27"/>
    </row>
  </sheetData>
  <sheetProtection/>
  <mergeCells count="7">
    <mergeCell ref="A212:J212"/>
    <mergeCell ref="A5:J5"/>
    <mergeCell ref="A6:H6"/>
    <mergeCell ref="F1:J1"/>
    <mergeCell ref="B2:J2"/>
    <mergeCell ref="B3:J3"/>
    <mergeCell ref="B4:J4"/>
  </mergeCells>
  <printOptions/>
  <pageMargins left="0.69" right="0.26" top="0.33" bottom="0.32" header="0.2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205"/>
  <sheetViews>
    <sheetView tabSelected="1" zoomScalePageLayoutView="0" workbookViewId="0" topLeftCell="A1">
      <selection activeCell="D77" sqref="D77:E88"/>
    </sheetView>
  </sheetViews>
  <sheetFormatPr defaultColWidth="9.140625" defaultRowHeight="12.75"/>
  <cols>
    <col min="1" max="1" width="69.28125" style="0" customWidth="1"/>
    <col min="2" max="2" width="5.00390625" style="0" customWidth="1"/>
    <col min="3" max="3" width="6.140625" style="0" customWidth="1"/>
    <col min="4" max="4" width="15.8515625" style="0" customWidth="1"/>
    <col min="5" max="5" width="14.7109375" style="0" customWidth="1"/>
  </cols>
  <sheetData>
    <row r="1" spans="2:5" ht="12.75">
      <c r="B1" s="307" t="s">
        <v>256</v>
      </c>
      <c r="C1" s="307"/>
      <c r="D1" s="307"/>
      <c r="E1" s="307"/>
    </row>
    <row r="2" spans="1:5" ht="12.75">
      <c r="A2" s="312" t="s">
        <v>227</v>
      </c>
      <c r="B2" s="312"/>
      <c r="C2" s="312"/>
      <c r="D2" s="312"/>
      <c r="E2" s="312"/>
    </row>
    <row r="3" spans="1:5" s="112" customFormat="1" ht="12.75" customHeight="1">
      <c r="A3" s="313" t="s">
        <v>228</v>
      </c>
      <c r="B3" s="313"/>
      <c r="C3" s="313"/>
      <c r="D3" s="313"/>
      <c r="E3" s="313"/>
    </row>
    <row r="4" spans="1:5" ht="12.75">
      <c r="A4" s="314" t="s">
        <v>229</v>
      </c>
      <c r="B4" s="314"/>
      <c r="C4" s="314"/>
      <c r="D4" s="314"/>
      <c r="E4" s="314"/>
    </row>
    <row r="5" spans="1:5" ht="50.25" customHeight="1">
      <c r="A5" s="309" t="s">
        <v>269</v>
      </c>
      <c r="B5" s="310"/>
      <c r="C5" s="310"/>
      <c r="D5" s="310"/>
      <c r="E5" s="310"/>
    </row>
    <row r="6" spans="1:5" ht="14.25" customHeight="1">
      <c r="A6" s="75"/>
      <c r="B6" s="72"/>
      <c r="C6" s="72"/>
      <c r="D6" s="311" t="s">
        <v>255</v>
      </c>
      <c r="E6" s="311"/>
    </row>
    <row r="7" spans="1:5" ht="113.25" customHeight="1">
      <c r="A7" s="47" t="s">
        <v>52</v>
      </c>
      <c r="B7" s="48" t="s">
        <v>18</v>
      </c>
      <c r="C7" s="49" t="s">
        <v>50</v>
      </c>
      <c r="D7" s="283" t="s">
        <v>253</v>
      </c>
      <c r="E7" s="284" t="s">
        <v>257</v>
      </c>
    </row>
    <row r="8" spans="1:5" ht="14.25">
      <c r="A8" s="7" t="s">
        <v>24</v>
      </c>
      <c r="B8" s="4" t="s">
        <v>25</v>
      </c>
      <c r="C8" s="4" t="s">
        <v>22</v>
      </c>
      <c r="D8" s="128">
        <f>D9+D17+D35+D45</f>
        <v>5478.000000000002</v>
      </c>
      <c r="E8" s="83">
        <f>E9+E17++E35+E41+E45</f>
        <v>5418</v>
      </c>
    </row>
    <row r="9" spans="1:5" ht="30.75" customHeight="1">
      <c r="A9" s="286" t="s">
        <v>139</v>
      </c>
      <c r="B9" s="5" t="s">
        <v>25</v>
      </c>
      <c r="C9" s="12" t="s">
        <v>26</v>
      </c>
      <c r="D9" s="224">
        <f>D10</f>
        <v>211.29999999999998</v>
      </c>
      <c r="E9" s="220">
        <f>E10</f>
        <v>207.1</v>
      </c>
    </row>
    <row r="10" spans="1:5" ht="0.75" customHeight="1" hidden="1">
      <c r="A10" s="10" t="s">
        <v>27</v>
      </c>
      <c r="B10" s="12" t="s">
        <v>25</v>
      </c>
      <c r="C10" s="12" t="s">
        <v>26</v>
      </c>
      <c r="D10" s="17">
        <f>D11</f>
        <v>211.29999999999998</v>
      </c>
      <c r="E10" s="8">
        <f>E11</f>
        <v>207.1</v>
      </c>
    </row>
    <row r="11" spans="1:5" ht="12.75" hidden="1">
      <c r="A11" s="10" t="s">
        <v>29</v>
      </c>
      <c r="B11" s="12" t="s">
        <v>25</v>
      </c>
      <c r="C11" s="12" t="s">
        <v>26</v>
      </c>
      <c r="D11" s="17">
        <f>SUM(D12:D16)</f>
        <v>211.29999999999998</v>
      </c>
      <c r="E11" s="8">
        <f>SUM(E12:E16)</f>
        <v>207.1</v>
      </c>
    </row>
    <row r="12" spans="1:5" ht="12.75" hidden="1">
      <c r="A12" s="124" t="s">
        <v>150</v>
      </c>
      <c r="B12" s="12" t="s">
        <v>25</v>
      </c>
      <c r="C12" s="12" t="s">
        <v>26</v>
      </c>
      <c r="D12" s="8">
        <v>196</v>
      </c>
      <c r="E12" s="8">
        <v>191.9</v>
      </c>
    </row>
    <row r="13" spans="1:5" ht="12.75" hidden="1">
      <c r="A13" s="124" t="s">
        <v>151</v>
      </c>
      <c r="B13" s="12" t="s">
        <v>25</v>
      </c>
      <c r="C13" s="12" t="s">
        <v>26</v>
      </c>
      <c r="D13" s="8">
        <v>0.7</v>
      </c>
      <c r="E13" s="8">
        <v>0.6</v>
      </c>
    </row>
    <row r="14" spans="1:5" ht="25.5" hidden="1">
      <c r="A14" s="124" t="s">
        <v>153</v>
      </c>
      <c r="B14" s="12" t="s">
        <v>25</v>
      </c>
      <c r="C14" s="12" t="s">
        <v>26</v>
      </c>
      <c r="D14" s="17">
        <v>10.2</v>
      </c>
      <c r="E14" s="8">
        <v>10.2</v>
      </c>
    </row>
    <row r="15" spans="1:5" ht="16.5" customHeight="1" hidden="1">
      <c r="A15" s="124" t="s">
        <v>152</v>
      </c>
      <c r="B15" s="12" t="s">
        <v>25</v>
      </c>
      <c r="C15" s="12" t="s">
        <v>26</v>
      </c>
      <c r="D15" s="17">
        <v>4.4</v>
      </c>
      <c r="E15" s="8">
        <v>4.4</v>
      </c>
    </row>
    <row r="16" spans="1:5" ht="0.75" customHeight="1" hidden="1">
      <c r="A16" s="124" t="s">
        <v>156</v>
      </c>
      <c r="B16" s="12" t="s">
        <v>25</v>
      </c>
      <c r="C16" s="12" t="s">
        <v>26</v>
      </c>
      <c r="D16" s="17">
        <v>0</v>
      </c>
      <c r="E16" s="8">
        <v>0</v>
      </c>
    </row>
    <row r="17" spans="1:5" ht="38.25">
      <c r="A17" s="10" t="s">
        <v>32</v>
      </c>
      <c r="B17" s="5" t="s">
        <v>25</v>
      </c>
      <c r="C17" s="5" t="s">
        <v>33</v>
      </c>
      <c r="D17" s="287">
        <f>D18+D29</f>
        <v>4102.500000000001</v>
      </c>
      <c r="E17" s="288">
        <f>E18+E29</f>
        <v>4064.7999999999997</v>
      </c>
    </row>
    <row r="18" spans="1:5" ht="29.25" customHeight="1" hidden="1">
      <c r="A18" s="10" t="s">
        <v>27</v>
      </c>
      <c r="B18" s="5" t="s">
        <v>25</v>
      </c>
      <c r="C18" s="5" t="s">
        <v>33</v>
      </c>
      <c r="D18" s="18">
        <f>D19+D27</f>
        <v>4075.4000000000005</v>
      </c>
      <c r="E18" s="130">
        <f>E19+E27</f>
        <v>4037.7</v>
      </c>
    </row>
    <row r="19" spans="1:5" ht="12.75" hidden="1">
      <c r="A19" s="11" t="s">
        <v>29</v>
      </c>
      <c r="B19" s="5" t="s">
        <v>25</v>
      </c>
      <c r="C19" s="5" t="s">
        <v>33</v>
      </c>
      <c r="D19" s="18">
        <f>SUM(D20:D26)</f>
        <v>3479.7000000000003</v>
      </c>
      <c r="E19" s="122">
        <f>E20+E21+E22+E23+E25+E26</f>
        <v>3443.5</v>
      </c>
    </row>
    <row r="20" spans="1:5" ht="15" hidden="1">
      <c r="A20" s="95" t="s">
        <v>150</v>
      </c>
      <c r="B20" s="5" t="s">
        <v>25</v>
      </c>
      <c r="C20" s="5" t="s">
        <v>33</v>
      </c>
      <c r="D20" s="113">
        <v>2486.1</v>
      </c>
      <c r="E20" s="122">
        <v>2450.6</v>
      </c>
    </row>
    <row r="21" spans="1:5" ht="15" hidden="1">
      <c r="A21" s="95" t="s">
        <v>151</v>
      </c>
      <c r="B21" s="5" t="s">
        <v>25</v>
      </c>
      <c r="C21" s="5" t="s">
        <v>33</v>
      </c>
      <c r="D21" s="113">
        <v>0.9</v>
      </c>
      <c r="E21" s="122">
        <v>0.8</v>
      </c>
    </row>
    <row r="22" spans="1:5" ht="25.5" hidden="1">
      <c r="A22" s="124" t="s">
        <v>153</v>
      </c>
      <c r="B22" s="5" t="s">
        <v>25</v>
      </c>
      <c r="C22" s="5" t="s">
        <v>33</v>
      </c>
      <c r="D22" s="113">
        <v>494.9</v>
      </c>
      <c r="E22" s="122">
        <v>494.7</v>
      </c>
    </row>
    <row r="23" spans="1:5" ht="16.5" customHeight="1" hidden="1">
      <c r="A23" s="124" t="s">
        <v>152</v>
      </c>
      <c r="B23" s="5" t="s">
        <v>25</v>
      </c>
      <c r="C23" s="5" t="s">
        <v>33</v>
      </c>
      <c r="D23" s="113">
        <v>471.8</v>
      </c>
      <c r="E23" s="8">
        <v>471.5</v>
      </c>
    </row>
    <row r="24" spans="1:5" ht="25.5" hidden="1">
      <c r="A24" s="10" t="s">
        <v>154</v>
      </c>
      <c r="B24" s="5" t="s">
        <v>25</v>
      </c>
      <c r="C24" s="5" t="s">
        <v>33</v>
      </c>
      <c r="D24" s="113">
        <v>0</v>
      </c>
      <c r="E24" s="8"/>
    </row>
    <row r="25" spans="1:5" ht="15.75" customHeight="1" hidden="1">
      <c r="A25" s="124" t="s">
        <v>155</v>
      </c>
      <c r="B25" s="5" t="s">
        <v>25</v>
      </c>
      <c r="C25" s="5" t="s">
        <v>33</v>
      </c>
      <c r="D25" s="113">
        <v>3.8</v>
      </c>
      <c r="E25" s="8">
        <v>3.8</v>
      </c>
    </row>
    <row r="26" spans="1:5" ht="12.75" hidden="1">
      <c r="A26" s="124" t="s">
        <v>156</v>
      </c>
      <c r="B26" s="5" t="s">
        <v>25</v>
      </c>
      <c r="C26" s="5" t="s">
        <v>33</v>
      </c>
      <c r="D26" s="113">
        <v>22.2</v>
      </c>
      <c r="E26" s="220">
        <v>22.1</v>
      </c>
    </row>
    <row r="27" spans="1:5" ht="12.75" hidden="1">
      <c r="A27" s="81" t="s">
        <v>123</v>
      </c>
      <c r="B27" s="5" t="s">
        <v>25</v>
      </c>
      <c r="C27" s="5" t="s">
        <v>33</v>
      </c>
      <c r="D27" s="113">
        <f>D28</f>
        <v>595.7</v>
      </c>
      <c r="E27" s="8">
        <f>E28</f>
        <v>594.2</v>
      </c>
    </row>
    <row r="28" spans="1:5" ht="15" hidden="1">
      <c r="A28" s="95" t="s">
        <v>150</v>
      </c>
      <c r="B28" s="5" t="s">
        <v>25</v>
      </c>
      <c r="C28" s="5" t="s">
        <v>33</v>
      </c>
      <c r="D28" s="113">
        <v>595.7</v>
      </c>
      <c r="E28" s="8">
        <v>594.2</v>
      </c>
    </row>
    <row r="29" spans="1:5" ht="18.75" customHeight="1" hidden="1">
      <c r="A29" s="77" t="s">
        <v>117</v>
      </c>
      <c r="B29" s="5" t="s">
        <v>25</v>
      </c>
      <c r="C29" s="5" t="s">
        <v>33</v>
      </c>
      <c r="D29" s="18">
        <f>D30+D33</f>
        <v>27.1</v>
      </c>
      <c r="E29" s="122">
        <f>E30+E33</f>
        <v>27.1</v>
      </c>
    </row>
    <row r="30" spans="1:5" ht="24" hidden="1">
      <c r="A30" s="79" t="s">
        <v>119</v>
      </c>
      <c r="B30" s="5" t="s">
        <v>25</v>
      </c>
      <c r="C30" s="5" t="s">
        <v>33</v>
      </c>
      <c r="D30" s="18">
        <f>D31</f>
        <v>26.6</v>
      </c>
      <c r="E30" s="131">
        <f>E31</f>
        <v>26.6</v>
      </c>
    </row>
    <row r="31" spans="1:5" ht="24" hidden="1">
      <c r="A31" s="78" t="s">
        <v>159</v>
      </c>
      <c r="B31" s="5" t="s">
        <v>25</v>
      </c>
      <c r="C31" s="5" t="s">
        <v>33</v>
      </c>
      <c r="D31" s="18">
        <f>D32</f>
        <v>26.6</v>
      </c>
      <c r="E31" s="131">
        <f>E32</f>
        <v>26.6</v>
      </c>
    </row>
    <row r="32" spans="1:5" ht="25.5" customHeight="1" hidden="1">
      <c r="A32" s="57" t="s">
        <v>92</v>
      </c>
      <c r="B32" s="5" t="s">
        <v>25</v>
      </c>
      <c r="C32" s="5" t="s">
        <v>33</v>
      </c>
      <c r="D32" s="18">
        <v>26.6</v>
      </c>
      <c r="E32" s="131">
        <v>26.6</v>
      </c>
    </row>
    <row r="33" spans="1:5" ht="36" hidden="1">
      <c r="A33" s="78" t="s">
        <v>118</v>
      </c>
      <c r="B33" s="5" t="s">
        <v>25</v>
      </c>
      <c r="C33" s="5" t="s">
        <v>33</v>
      </c>
      <c r="D33" s="18">
        <f>D34</f>
        <v>0.5</v>
      </c>
      <c r="E33" s="131">
        <f>E34</f>
        <v>0.5</v>
      </c>
    </row>
    <row r="34" spans="1:5" ht="24.75" customHeight="1" hidden="1">
      <c r="A34" s="57" t="s">
        <v>185</v>
      </c>
      <c r="B34" s="5" t="s">
        <v>25</v>
      </c>
      <c r="C34" s="5" t="s">
        <v>33</v>
      </c>
      <c r="D34" s="113">
        <v>0.5</v>
      </c>
      <c r="E34" s="131">
        <v>0.5</v>
      </c>
    </row>
    <row r="35" spans="1:5" ht="24.75" customHeight="1">
      <c r="A35" s="10" t="s">
        <v>109</v>
      </c>
      <c r="B35" s="5" t="s">
        <v>25</v>
      </c>
      <c r="C35" s="12" t="s">
        <v>110</v>
      </c>
      <c r="D35" s="287">
        <f aca="true" t="shared" si="0" ref="D35:E37">D36</f>
        <v>113.30000000000001</v>
      </c>
      <c r="E35" s="289">
        <f t="shared" si="0"/>
        <v>113.30000000000001</v>
      </c>
    </row>
    <row r="36" spans="1:5" ht="1.5" customHeight="1" hidden="1">
      <c r="A36" s="77" t="s">
        <v>117</v>
      </c>
      <c r="B36" s="5" t="s">
        <v>25</v>
      </c>
      <c r="C36" s="12" t="s">
        <v>110</v>
      </c>
      <c r="D36" s="18">
        <f t="shared" si="0"/>
        <v>113.30000000000001</v>
      </c>
      <c r="E36" s="131">
        <f t="shared" si="0"/>
        <v>113.30000000000001</v>
      </c>
    </row>
    <row r="37" spans="1:5" ht="36" hidden="1">
      <c r="A37" s="78" t="s">
        <v>118</v>
      </c>
      <c r="B37" s="5" t="s">
        <v>25</v>
      </c>
      <c r="C37" s="12" t="s">
        <v>110</v>
      </c>
      <c r="D37" s="18">
        <f t="shared" si="0"/>
        <v>113.30000000000001</v>
      </c>
      <c r="E37" s="131">
        <f t="shared" si="0"/>
        <v>113.30000000000001</v>
      </c>
    </row>
    <row r="38" spans="1:5" ht="12.75" hidden="1">
      <c r="A38" s="78" t="s">
        <v>157</v>
      </c>
      <c r="B38" s="5" t="s">
        <v>25</v>
      </c>
      <c r="C38" s="12" t="s">
        <v>110</v>
      </c>
      <c r="D38" s="18">
        <f>D39+D40</f>
        <v>113.30000000000001</v>
      </c>
      <c r="E38" s="131">
        <f>E39+E40</f>
        <v>113.30000000000001</v>
      </c>
    </row>
    <row r="39" spans="1:5" ht="13.5" customHeight="1" hidden="1">
      <c r="A39" s="22" t="s">
        <v>112</v>
      </c>
      <c r="B39" s="5" t="s">
        <v>25</v>
      </c>
      <c r="C39" s="12" t="s">
        <v>110</v>
      </c>
      <c r="D39" s="18">
        <v>79.4</v>
      </c>
      <c r="E39" s="131">
        <v>79.4</v>
      </c>
    </row>
    <row r="40" spans="1:5" ht="12.75" hidden="1">
      <c r="A40" s="22" t="s">
        <v>113</v>
      </c>
      <c r="B40" s="5" t="s">
        <v>25</v>
      </c>
      <c r="C40" s="12" t="s">
        <v>110</v>
      </c>
      <c r="D40" s="18">
        <v>33.9</v>
      </c>
      <c r="E40" s="131">
        <v>33.9</v>
      </c>
    </row>
    <row r="41" spans="1:5" ht="12.75" hidden="1">
      <c r="A41" s="10" t="s">
        <v>1</v>
      </c>
      <c r="B41" s="5" t="s">
        <v>25</v>
      </c>
      <c r="C41" s="5">
        <v>11</v>
      </c>
      <c r="D41" s="224">
        <f>D42</f>
        <v>0</v>
      </c>
      <c r="E41" s="290">
        <v>0</v>
      </c>
    </row>
    <row r="42" spans="1:5" ht="12.75" hidden="1">
      <c r="A42" s="10" t="s">
        <v>1</v>
      </c>
      <c r="B42" s="5" t="s">
        <v>25</v>
      </c>
      <c r="C42" s="5">
        <v>11</v>
      </c>
      <c r="D42" s="17">
        <f>D43</f>
        <v>0</v>
      </c>
      <c r="E42" s="290">
        <v>0</v>
      </c>
    </row>
    <row r="43" spans="1:5" ht="12.75" hidden="1">
      <c r="A43" s="10" t="s">
        <v>4</v>
      </c>
      <c r="B43" s="5" t="s">
        <v>25</v>
      </c>
      <c r="C43" s="5">
        <v>11</v>
      </c>
      <c r="D43" s="17">
        <f>D44</f>
        <v>0</v>
      </c>
      <c r="E43" s="291">
        <v>0</v>
      </c>
    </row>
    <row r="44" spans="1:5" ht="12.75" hidden="1">
      <c r="A44" s="10" t="s">
        <v>161</v>
      </c>
      <c r="B44" s="5" t="s">
        <v>25</v>
      </c>
      <c r="C44" s="5">
        <v>11</v>
      </c>
      <c r="D44" s="17">
        <v>0</v>
      </c>
      <c r="E44" s="291">
        <v>0</v>
      </c>
    </row>
    <row r="45" spans="1:5" ht="14.25" customHeight="1">
      <c r="A45" s="10" t="s">
        <v>42</v>
      </c>
      <c r="B45" s="5" t="s">
        <v>25</v>
      </c>
      <c r="C45" s="5">
        <v>13</v>
      </c>
      <c r="D45" s="224">
        <f>D46+D51+D55</f>
        <v>1050.9</v>
      </c>
      <c r="E45" s="220">
        <f>E46+E51+E55</f>
        <v>1032.8000000000002</v>
      </c>
    </row>
    <row r="46" spans="1:5" ht="23.25" customHeight="1" hidden="1">
      <c r="A46" s="76" t="s">
        <v>96</v>
      </c>
      <c r="B46" s="4" t="s">
        <v>25</v>
      </c>
      <c r="C46" s="4">
        <v>13</v>
      </c>
      <c r="D46" s="133">
        <f>D47+D49</f>
        <v>139.1</v>
      </c>
      <c r="E46" s="132">
        <f>E47+E49</f>
        <v>139.1</v>
      </c>
    </row>
    <row r="47" spans="1:5" ht="15" customHeight="1" hidden="1">
      <c r="A47" s="101" t="s">
        <v>167</v>
      </c>
      <c r="B47" s="5" t="s">
        <v>25</v>
      </c>
      <c r="C47" s="5">
        <v>13</v>
      </c>
      <c r="D47" s="17">
        <f>D48</f>
        <v>13.9</v>
      </c>
      <c r="E47" s="8">
        <v>13.9</v>
      </c>
    </row>
    <row r="48" spans="1:5" ht="15" customHeight="1" hidden="1">
      <c r="A48" s="96" t="s">
        <v>152</v>
      </c>
      <c r="B48" s="5" t="s">
        <v>25</v>
      </c>
      <c r="C48" s="5">
        <v>13</v>
      </c>
      <c r="D48" s="17">
        <v>13.9</v>
      </c>
      <c r="E48" s="8">
        <v>13.9</v>
      </c>
    </row>
    <row r="49" spans="1:5" ht="24" hidden="1">
      <c r="A49" s="100" t="s">
        <v>95</v>
      </c>
      <c r="B49" s="5" t="s">
        <v>25</v>
      </c>
      <c r="C49" s="5">
        <v>13</v>
      </c>
      <c r="D49" s="17">
        <f>D50</f>
        <v>125.2</v>
      </c>
      <c r="E49" s="8">
        <f>E50</f>
        <v>125.2</v>
      </c>
    </row>
    <row r="50" spans="1:5" ht="16.5" customHeight="1" hidden="1">
      <c r="A50" s="124" t="s">
        <v>152</v>
      </c>
      <c r="B50" s="5" t="s">
        <v>25</v>
      </c>
      <c r="C50" s="5">
        <v>13</v>
      </c>
      <c r="D50" s="17">
        <v>125.2</v>
      </c>
      <c r="E50" s="8">
        <v>125.2</v>
      </c>
    </row>
    <row r="51" spans="1:5" ht="25.5" hidden="1">
      <c r="A51" s="76" t="s">
        <v>164</v>
      </c>
      <c r="B51" s="4" t="s">
        <v>25</v>
      </c>
      <c r="C51" s="4">
        <v>13</v>
      </c>
      <c r="D51" s="16">
        <f>D52+D54</f>
        <v>302.4</v>
      </c>
      <c r="E51" s="106">
        <f>E52+E54</f>
        <v>302</v>
      </c>
    </row>
    <row r="52" spans="1:5" ht="12.75" hidden="1">
      <c r="A52" s="10" t="s">
        <v>80</v>
      </c>
      <c r="B52" s="5" t="s">
        <v>25</v>
      </c>
      <c r="C52" s="5">
        <v>13</v>
      </c>
      <c r="D52" s="17">
        <f>D53</f>
        <v>226.1</v>
      </c>
      <c r="E52" s="8">
        <f>E53</f>
        <v>225.8</v>
      </c>
    </row>
    <row r="53" spans="1:5" ht="16.5" customHeight="1" hidden="1">
      <c r="A53" s="124" t="s">
        <v>152</v>
      </c>
      <c r="B53" s="5" t="s">
        <v>25</v>
      </c>
      <c r="C53" s="5">
        <v>13</v>
      </c>
      <c r="D53" s="17">
        <v>226.1</v>
      </c>
      <c r="E53" s="8">
        <v>225.8</v>
      </c>
    </row>
    <row r="54" spans="1:5" ht="51.75" customHeight="1" hidden="1">
      <c r="A54" s="124" t="s">
        <v>214</v>
      </c>
      <c r="B54" s="5" t="s">
        <v>25</v>
      </c>
      <c r="C54" s="5">
        <v>13</v>
      </c>
      <c r="D54" s="115">
        <v>76.3</v>
      </c>
      <c r="E54" s="122">
        <v>76.2</v>
      </c>
    </row>
    <row r="55" spans="1:5" ht="18" customHeight="1" hidden="1">
      <c r="A55" s="218" t="s">
        <v>217</v>
      </c>
      <c r="B55" s="4" t="s">
        <v>25</v>
      </c>
      <c r="C55" s="4">
        <v>13</v>
      </c>
      <c r="D55" s="16">
        <f>D56+D57+D58+D59</f>
        <v>609.4</v>
      </c>
      <c r="E55" s="106">
        <f>E56+E57+E58+E59</f>
        <v>591.7</v>
      </c>
    </row>
    <row r="56" spans="1:5" ht="16.5" customHeight="1" hidden="1">
      <c r="A56" s="95" t="s">
        <v>150</v>
      </c>
      <c r="B56" s="5" t="s">
        <v>25</v>
      </c>
      <c r="C56" s="5">
        <v>13</v>
      </c>
      <c r="D56" s="17">
        <v>546.6</v>
      </c>
      <c r="E56" s="8">
        <v>529.2</v>
      </c>
    </row>
    <row r="57" spans="1:5" ht="19.5" customHeight="1" hidden="1">
      <c r="A57" s="95" t="s">
        <v>151</v>
      </c>
      <c r="B57" s="5" t="s">
        <v>25</v>
      </c>
      <c r="C57" s="5">
        <v>13</v>
      </c>
      <c r="D57" s="17">
        <v>0</v>
      </c>
      <c r="E57" s="8">
        <v>0</v>
      </c>
    </row>
    <row r="58" spans="1:5" ht="25.5" customHeight="1" hidden="1">
      <c r="A58" s="124" t="s">
        <v>153</v>
      </c>
      <c r="B58" s="5" t="s">
        <v>25</v>
      </c>
      <c r="C58" s="5">
        <v>13</v>
      </c>
      <c r="D58" s="17">
        <v>43.5</v>
      </c>
      <c r="E58" s="8">
        <v>43.3</v>
      </c>
    </row>
    <row r="59" spans="1:5" ht="18.75" customHeight="1" hidden="1">
      <c r="A59" s="124" t="s">
        <v>152</v>
      </c>
      <c r="B59" s="5" t="s">
        <v>25</v>
      </c>
      <c r="C59" s="5">
        <v>13</v>
      </c>
      <c r="D59" s="17">
        <v>19.3</v>
      </c>
      <c r="E59" s="8">
        <v>19.2</v>
      </c>
    </row>
    <row r="60" spans="1:5" ht="14.25">
      <c r="A60" s="7" t="s">
        <v>35</v>
      </c>
      <c r="B60" s="4" t="s">
        <v>31</v>
      </c>
      <c r="C60" s="4" t="s">
        <v>22</v>
      </c>
      <c r="D60" s="222">
        <f aca="true" t="shared" si="1" ref="D60:E62">D61</f>
        <v>209.3</v>
      </c>
      <c r="E60" s="223">
        <f t="shared" si="1"/>
        <v>209.3</v>
      </c>
    </row>
    <row r="61" spans="1:5" ht="12.75">
      <c r="A61" s="15" t="s">
        <v>6</v>
      </c>
      <c r="B61" s="5" t="s">
        <v>31</v>
      </c>
      <c r="C61" s="12" t="s">
        <v>26</v>
      </c>
      <c r="D61" s="17">
        <f t="shared" si="1"/>
        <v>209.3</v>
      </c>
      <c r="E61" s="8">
        <f t="shared" si="1"/>
        <v>209.3</v>
      </c>
    </row>
    <row r="62" spans="1:5" ht="12.75" hidden="1">
      <c r="A62" s="15" t="s">
        <v>8</v>
      </c>
      <c r="B62" s="5" t="s">
        <v>31</v>
      </c>
      <c r="C62" s="12" t="s">
        <v>26</v>
      </c>
      <c r="D62" s="17">
        <f t="shared" si="1"/>
        <v>209.3</v>
      </c>
      <c r="E62" s="8">
        <f t="shared" si="1"/>
        <v>209.3</v>
      </c>
    </row>
    <row r="63" spans="1:5" ht="25.5" hidden="1">
      <c r="A63" s="10" t="s">
        <v>2</v>
      </c>
      <c r="B63" s="5" t="s">
        <v>31</v>
      </c>
      <c r="C63" s="12" t="s">
        <v>26</v>
      </c>
      <c r="D63" s="17">
        <f>SUM(D64:D68)</f>
        <v>209.3</v>
      </c>
      <c r="E63" s="8">
        <f>E64+E66+E67+E68</f>
        <v>209.3</v>
      </c>
    </row>
    <row r="64" spans="1:5" ht="15" hidden="1">
      <c r="A64" s="95" t="s">
        <v>150</v>
      </c>
      <c r="B64" s="5" t="s">
        <v>31</v>
      </c>
      <c r="C64" s="12" t="s">
        <v>26</v>
      </c>
      <c r="D64" s="18">
        <v>177.4</v>
      </c>
      <c r="E64" s="8">
        <v>177.4</v>
      </c>
    </row>
    <row r="65" spans="1:5" ht="15" hidden="1">
      <c r="A65" s="95" t="s">
        <v>151</v>
      </c>
      <c r="B65" s="5" t="s">
        <v>31</v>
      </c>
      <c r="C65" s="12" t="s">
        <v>26</v>
      </c>
      <c r="D65" s="18"/>
      <c r="E65" s="8"/>
    </row>
    <row r="66" spans="1:5" ht="25.5" hidden="1">
      <c r="A66" s="124" t="s">
        <v>153</v>
      </c>
      <c r="B66" s="5" t="s">
        <v>31</v>
      </c>
      <c r="C66" s="12" t="s">
        <v>26</v>
      </c>
      <c r="D66" s="18">
        <v>0</v>
      </c>
      <c r="E66" s="8">
        <v>0</v>
      </c>
    </row>
    <row r="67" spans="1:5" ht="27" customHeight="1" hidden="1">
      <c r="A67" s="124" t="s">
        <v>154</v>
      </c>
      <c r="B67" s="5" t="s">
        <v>31</v>
      </c>
      <c r="C67" s="12" t="s">
        <v>26</v>
      </c>
      <c r="D67" s="18">
        <v>29.9</v>
      </c>
      <c r="E67" s="8">
        <v>29.9</v>
      </c>
    </row>
    <row r="68" spans="1:5" ht="17.25" customHeight="1" hidden="1">
      <c r="A68" s="124" t="s">
        <v>152</v>
      </c>
      <c r="B68" s="5" t="s">
        <v>31</v>
      </c>
      <c r="C68" s="12" t="s">
        <v>26</v>
      </c>
      <c r="D68" s="18">
        <v>2</v>
      </c>
      <c r="E68" s="8">
        <v>2</v>
      </c>
    </row>
    <row r="69" spans="1:5" ht="14.25">
      <c r="A69" s="7" t="s">
        <v>102</v>
      </c>
      <c r="B69" s="14" t="s">
        <v>26</v>
      </c>
      <c r="C69" s="4" t="s">
        <v>22</v>
      </c>
      <c r="D69" s="248">
        <f>D70</f>
        <v>83.6</v>
      </c>
      <c r="E69" s="250">
        <f>E70</f>
        <v>83.6</v>
      </c>
    </row>
    <row r="70" spans="1:5" s="67" customFormat="1" ht="26.25" customHeight="1">
      <c r="A70" s="15" t="s">
        <v>103</v>
      </c>
      <c r="B70" s="292" t="s">
        <v>26</v>
      </c>
      <c r="C70" s="292" t="s">
        <v>86</v>
      </c>
      <c r="D70" s="82">
        <f>D71+D73</f>
        <v>83.6</v>
      </c>
      <c r="E70" s="131">
        <f>E71+E73</f>
        <v>83.6</v>
      </c>
    </row>
    <row r="71" spans="1:5" s="67" customFormat="1" ht="27" customHeight="1" hidden="1">
      <c r="A71" s="15" t="s">
        <v>170</v>
      </c>
      <c r="B71" s="292" t="s">
        <v>26</v>
      </c>
      <c r="C71" s="292" t="s">
        <v>86</v>
      </c>
      <c r="D71" s="82">
        <f>D72</f>
        <v>48.1</v>
      </c>
      <c r="E71" s="131">
        <v>48.1</v>
      </c>
    </row>
    <row r="72" spans="1:5" s="67" customFormat="1" ht="15.75" customHeight="1" hidden="1">
      <c r="A72" s="124" t="s">
        <v>152</v>
      </c>
      <c r="B72" s="292" t="s">
        <v>26</v>
      </c>
      <c r="C72" s="292" t="s">
        <v>86</v>
      </c>
      <c r="D72" s="82">
        <v>48.1</v>
      </c>
      <c r="E72" s="131">
        <v>48.1</v>
      </c>
    </row>
    <row r="73" spans="1:5" ht="12.75" hidden="1">
      <c r="A73" s="77" t="s">
        <v>117</v>
      </c>
      <c r="B73" s="292" t="s">
        <v>26</v>
      </c>
      <c r="C73" s="292" t="s">
        <v>86</v>
      </c>
      <c r="D73" s="82">
        <f>D74</f>
        <v>35.5</v>
      </c>
      <c r="E73" s="122">
        <f>E74</f>
        <v>35.5</v>
      </c>
    </row>
    <row r="74" spans="1:5" ht="36" hidden="1">
      <c r="A74" s="78" t="s">
        <v>118</v>
      </c>
      <c r="B74" s="292" t="s">
        <v>26</v>
      </c>
      <c r="C74" s="292" t="s">
        <v>86</v>
      </c>
      <c r="D74" s="82">
        <f>D75</f>
        <v>35.5</v>
      </c>
      <c r="E74" s="122">
        <f>E75</f>
        <v>35.5</v>
      </c>
    </row>
    <row r="75" spans="1:5" ht="14.25" customHeight="1" hidden="1">
      <c r="A75" s="57" t="s">
        <v>74</v>
      </c>
      <c r="B75" s="292" t="s">
        <v>26</v>
      </c>
      <c r="C75" s="292" t="s">
        <v>86</v>
      </c>
      <c r="D75" s="82">
        <v>35.5</v>
      </c>
      <c r="E75" s="122">
        <v>35.5</v>
      </c>
    </row>
    <row r="76" spans="1:5" s="67" customFormat="1" ht="16.5" customHeight="1">
      <c r="A76" s="13" t="s">
        <v>114</v>
      </c>
      <c r="B76" s="14" t="s">
        <v>33</v>
      </c>
      <c r="C76" s="14"/>
      <c r="D76" s="248">
        <f>D77+D88</f>
        <v>4788.7</v>
      </c>
      <c r="E76" s="249">
        <f>E77+E88</f>
        <v>4787.9</v>
      </c>
    </row>
    <row r="77" spans="1:5" s="67" customFormat="1" ht="16.5" customHeight="1">
      <c r="A77" s="9" t="s">
        <v>115</v>
      </c>
      <c r="B77" s="12" t="s">
        <v>33</v>
      </c>
      <c r="C77" s="12" t="s">
        <v>86</v>
      </c>
      <c r="D77" s="82">
        <f>D78+D84+D85+D86</f>
        <v>4772</v>
      </c>
      <c r="E77" s="291">
        <f>E78+E84+E85+E86</f>
        <v>4771.2</v>
      </c>
    </row>
    <row r="78" spans="1:5" s="67" customFormat="1" ht="15" customHeight="1" hidden="1">
      <c r="A78" s="15" t="s">
        <v>171</v>
      </c>
      <c r="B78" s="12" t="s">
        <v>33</v>
      </c>
      <c r="C78" s="12" t="s">
        <v>86</v>
      </c>
      <c r="D78" s="82">
        <f>D79+D82+D87</f>
        <v>2998.1</v>
      </c>
      <c r="E78" s="122">
        <f>E79+E82+E87</f>
        <v>2998.1</v>
      </c>
    </row>
    <row r="79" spans="1:5" s="67" customFormat="1" ht="38.25" hidden="1">
      <c r="A79" s="15" t="s">
        <v>143</v>
      </c>
      <c r="B79" s="12" t="s">
        <v>33</v>
      </c>
      <c r="C79" s="12" t="s">
        <v>86</v>
      </c>
      <c r="D79" s="82">
        <v>727.6</v>
      </c>
      <c r="E79" s="131">
        <f>E80+E81</f>
        <v>727.6</v>
      </c>
    </row>
    <row r="80" spans="1:5" s="67" customFormat="1" ht="0.75" customHeight="1" hidden="1">
      <c r="A80" s="124" t="s">
        <v>166</v>
      </c>
      <c r="B80" s="12" t="s">
        <v>33</v>
      </c>
      <c r="C80" s="12" t="s">
        <v>86</v>
      </c>
      <c r="D80" s="82">
        <v>0</v>
      </c>
      <c r="E80" s="131">
        <v>0</v>
      </c>
    </row>
    <row r="81" spans="1:5" s="67" customFormat="1" ht="19.5" customHeight="1" hidden="1">
      <c r="A81" s="124" t="s">
        <v>152</v>
      </c>
      <c r="B81" s="12" t="s">
        <v>33</v>
      </c>
      <c r="C81" s="12" t="s">
        <v>86</v>
      </c>
      <c r="D81" s="82">
        <v>727.6</v>
      </c>
      <c r="E81" s="131">
        <v>727.6</v>
      </c>
    </row>
    <row r="82" spans="1:5" s="67" customFormat="1" ht="25.5" hidden="1">
      <c r="A82" s="124" t="s">
        <v>186</v>
      </c>
      <c r="B82" s="12" t="s">
        <v>33</v>
      </c>
      <c r="C82" s="12" t="s">
        <v>86</v>
      </c>
      <c r="D82" s="82">
        <f>D83</f>
        <v>1700.5</v>
      </c>
      <c r="E82" s="131">
        <f>E83</f>
        <v>1700.5</v>
      </c>
    </row>
    <row r="83" spans="1:5" s="67" customFormat="1" ht="18.75" customHeight="1" hidden="1">
      <c r="A83" s="124" t="s">
        <v>152</v>
      </c>
      <c r="B83" s="12" t="s">
        <v>33</v>
      </c>
      <c r="C83" s="12" t="s">
        <v>86</v>
      </c>
      <c r="D83" s="82">
        <v>1700.5</v>
      </c>
      <c r="E83" s="131">
        <v>1700.5</v>
      </c>
    </row>
    <row r="84" spans="1:5" s="67" customFormat="1" ht="38.25" hidden="1">
      <c r="A84" s="124" t="s">
        <v>193</v>
      </c>
      <c r="B84" s="12" t="s">
        <v>33</v>
      </c>
      <c r="C84" s="12" t="s">
        <v>86</v>
      </c>
      <c r="D84" s="82">
        <v>16.9</v>
      </c>
      <c r="E84" s="131">
        <v>16.8</v>
      </c>
    </row>
    <row r="85" spans="1:5" s="67" customFormat="1" ht="12.75" hidden="1">
      <c r="A85" s="124" t="s">
        <v>201</v>
      </c>
      <c r="B85" s="12" t="s">
        <v>33</v>
      </c>
      <c r="C85" s="12" t="s">
        <v>86</v>
      </c>
      <c r="D85" s="82">
        <v>1350</v>
      </c>
      <c r="E85" s="131">
        <v>1350</v>
      </c>
    </row>
    <row r="86" spans="1:5" s="67" customFormat="1" ht="28.5" customHeight="1" hidden="1">
      <c r="A86" s="124" t="s">
        <v>203</v>
      </c>
      <c r="B86" s="12" t="s">
        <v>33</v>
      </c>
      <c r="C86" s="12" t="s">
        <v>86</v>
      </c>
      <c r="D86" s="82">
        <v>407</v>
      </c>
      <c r="E86" s="131">
        <v>406.3</v>
      </c>
    </row>
    <row r="87" spans="1:5" s="67" customFormat="1" ht="28.5" customHeight="1" hidden="1">
      <c r="A87" s="124" t="s">
        <v>220</v>
      </c>
      <c r="B87" s="12" t="s">
        <v>33</v>
      </c>
      <c r="C87" s="12" t="s">
        <v>86</v>
      </c>
      <c r="D87" s="82">
        <v>570</v>
      </c>
      <c r="E87" s="131">
        <v>570</v>
      </c>
    </row>
    <row r="88" spans="1:5" s="67" customFormat="1" ht="13.5" customHeight="1">
      <c r="A88" s="108" t="s">
        <v>181</v>
      </c>
      <c r="B88" s="293" t="s">
        <v>33</v>
      </c>
      <c r="C88" s="293" t="s">
        <v>182</v>
      </c>
      <c r="D88" s="82">
        <f>D89</f>
        <v>16.7</v>
      </c>
      <c r="E88" s="8">
        <f>E89</f>
        <v>16.7</v>
      </c>
    </row>
    <row r="89" spans="1:5" s="67" customFormat="1" ht="36" hidden="1">
      <c r="A89" s="78" t="s">
        <v>183</v>
      </c>
      <c r="B89" s="12" t="s">
        <v>33</v>
      </c>
      <c r="C89" s="12" t="s">
        <v>182</v>
      </c>
      <c r="D89" s="82">
        <f>D90</f>
        <v>16.7</v>
      </c>
      <c r="E89" s="131">
        <f>E90</f>
        <v>16.7</v>
      </c>
    </row>
    <row r="90" spans="1:5" s="67" customFormat="1" ht="12.75" hidden="1">
      <c r="A90" s="78" t="s">
        <v>157</v>
      </c>
      <c r="B90" s="12" t="s">
        <v>33</v>
      </c>
      <c r="C90" s="12" t="s">
        <v>182</v>
      </c>
      <c r="D90" s="82">
        <v>16.7</v>
      </c>
      <c r="E90" s="131">
        <v>16.7</v>
      </c>
    </row>
    <row r="91" spans="1:5" ht="14.25">
      <c r="A91" s="7" t="s">
        <v>36</v>
      </c>
      <c r="B91" s="4" t="s">
        <v>34</v>
      </c>
      <c r="C91" s="4" t="s">
        <v>22</v>
      </c>
      <c r="D91" s="247">
        <f>D92+D105+D121+D126</f>
        <v>7017</v>
      </c>
      <c r="E91" s="223">
        <f>E92+E105+E121+E126</f>
        <v>6760.7</v>
      </c>
    </row>
    <row r="92" spans="1:5" ht="12" customHeight="1">
      <c r="A92" s="10" t="s">
        <v>37</v>
      </c>
      <c r="B92" s="5" t="s">
        <v>34</v>
      </c>
      <c r="C92" s="5" t="s">
        <v>25</v>
      </c>
      <c r="D92" s="224">
        <f>D93+D98+D99</f>
        <v>994.5999999999999</v>
      </c>
      <c r="E92" s="8">
        <f>E93+E98+E99</f>
        <v>994.2</v>
      </c>
    </row>
    <row r="93" spans="1:5" ht="12.75" hidden="1">
      <c r="A93" s="10" t="s">
        <v>82</v>
      </c>
      <c r="B93" s="5" t="s">
        <v>34</v>
      </c>
      <c r="C93" s="5" t="s">
        <v>25</v>
      </c>
      <c r="D93" s="17">
        <f>D94+D97</f>
        <v>346.4</v>
      </c>
      <c r="E93" s="8">
        <f>E94+E97</f>
        <v>346.2</v>
      </c>
    </row>
    <row r="94" spans="1:5" ht="25.5" hidden="1">
      <c r="A94" s="10" t="s">
        <v>84</v>
      </c>
      <c r="B94" s="5" t="s">
        <v>34</v>
      </c>
      <c r="C94" s="5" t="s">
        <v>25</v>
      </c>
      <c r="D94" s="17">
        <f>D95+D96</f>
        <v>268.59999999999997</v>
      </c>
      <c r="E94" s="8">
        <f>E95+E96</f>
        <v>268.5</v>
      </c>
    </row>
    <row r="95" spans="1:5" ht="25.5" hidden="1">
      <c r="A95" s="124" t="s">
        <v>166</v>
      </c>
      <c r="B95" s="5" t="s">
        <v>34</v>
      </c>
      <c r="C95" s="5" t="s">
        <v>25</v>
      </c>
      <c r="D95" s="17">
        <v>263.7</v>
      </c>
      <c r="E95" s="8">
        <v>263.7</v>
      </c>
    </row>
    <row r="96" spans="1:5" ht="16.5" customHeight="1" hidden="1">
      <c r="A96" s="124" t="s">
        <v>152</v>
      </c>
      <c r="B96" s="5" t="s">
        <v>34</v>
      </c>
      <c r="C96" s="5" t="s">
        <v>25</v>
      </c>
      <c r="D96" s="114">
        <v>4.9</v>
      </c>
      <c r="E96" s="8">
        <v>4.8</v>
      </c>
    </row>
    <row r="97" spans="1:5" ht="16.5" customHeight="1" hidden="1">
      <c r="A97" s="124" t="s">
        <v>231</v>
      </c>
      <c r="B97" s="5" t="s">
        <v>34</v>
      </c>
      <c r="C97" s="5" t="s">
        <v>25</v>
      </c>
      <c r="D97" s="114">
        <v>77.8</v>
      </c>
      <c r="E97" s="8">
        <v>77.7</v>
      </c>
    </row>
    <row r="98" spans="1:5" ht="16.5" customHeight="1" hidden="1">
      <c r="A98" s="124" t="s">
        <v>188</v>
      </c>
      <c r="B98" s="5" t="s">
        <v>34</v>
      </c>
      <c r="C98" s="5" t="s">
        <v>25</v>
      </c>
      <c r="D98" s="114">
        <v>449</v>
      </c>
      <c r="E98" s="245">
        <v>449</v>
      </c>
    </row>
    <row r="99" spans="1:5" ht="12.75" hidden="1">
      <c r="A99" s="15" t="s">
        <v>171</v>
      </c>
      <c r="B99" s="5" t="s">
        <v>34</v>
      </c>
      <c r="C99" s="5" t="s">
        <v>25</v>
      </c>
      <c r="D99" s="17">
        <f>D100+D102</f>
        <v>199.2</v>
      </c>
      <c r="E99" s="8">
        <f>E100+E102</f>
        <v>199</v>
      </c>
    </row>
    <row r="100" spans="1:5" ht="38.25" hidden="1">
      <c r="A100" s="15" t="s">
        <v>145</v>
      </c>
      <c r="B100" s="5" t="s">
        <v>34</v>
      </c>
      <c r="C100" s="5" t="s">
        <v>25</v>
      </c>
      <c r="D100" s="17">
        <f>D101</f>
        <v>99.6</v>
      </c>
      <c r="E100" s="8">
        <f>E101</f>
        <v>99.5</v>
      </c>
    </row>
    <row r="101" spans="1:5" ht="21" customHeight="1" hidden="1">
      <c r="A101" s="124" t="s">
        <v>152</v>
      </c>
      <c r="B101" s="5" t="s">
        <v>34</v>
      </c>
      <c r="C101" s="5" t="s">
        <v>25</v>
      </c>
      <c r="D101" s="17">
        <v>99.6</v>
      </c>
      <c r="E101" s="8">
        <v>99.5</v>
      </c>
    </row>
    <row r="102" spans="1:5" ht="38.25" hidden="1">
      <c r="A102" s="15" t="s">
        <v>147</v>
      </c>
      <c r="B102" s="5" t="s">
        <v>34</v>
      </c>
      <c r="C102" s="5" t="s">
        <v>25</v>
      </c>
      <c r="D102" s="17">
        <f>D103+D104</f>
        <v>99.6</v>
      </c>
      <c r="E102" s="8">
        <f>E103</f>
        <v>99.5</v>
      </c>
    </row>
    <row r="103" spans="1:5" ht="24.75" customHeight="1" hidden="1">
      <c r="A103" s="124" t="s">
        <v>166</v>
      </c>
      <c r="B103" s="5" t="s">
        <v>34</v>
      </c>
      <c r="C103" s="5" t="s">
        <v>25</v>
      </c>
      <c r="D103" s="17">
        <v>99.6</v>
      </c>
      <c r="E103" s="8">
        <v>99.5</v>
      </c>
    </row>
    <row r="104" spans="1:5" ht="17.25" customHeight="1" hidden="1">
      <c r="A104" s="124" t="s">
        <v>152</v>
      </c>
      <c r="B104" s="5" t="s">
        <v>34</v>
      </c>
      <c r="C104" s="5" t="s">
        <v>25</v>
      </c>
      <c r="D104" s="17">
        <v>0</v>
      </c>
      <c r="E104" s="8"/>
    </row>
    <row r="105" spans="1:5" ht="12" customHeight="1">
      <c r="A105" s="294" t="s">
        <v>13</v>
      </c>
      <c r="B105" s="5" t="s">
        <v>34</v>
      </c>
      <c r="C105" s="12" t="s">
        <v>31</v>
      </c>
      <c r="D105" s="224">
        <f>D106+D111+D117+D118+D119</f>
        <v>2541.2000000000003</v>
      </c>
      <c r="E105" s="2">
        <f>E106+E111+E117+E118+E119</f>
        <v>2289.2000000000003</v>
      </c>
    </row>
    <row r="106" spans="1:5" ht="12.75" hidden="1">
      <c r="A106" s="294" t="s">
        <v>14</v>
      </c>
      <c r="B106" s="5" t="s">
        <v>34</v>
      </c>
      <c r="C106" s="12" t="s">
        <v>31</v>
      </c>
      <c r="D106" s="17">
        <f>D107</f>
        <v>324.40000000000003</v>
      </c>
      <c r="E106" s="8">
        <f>E107</f>
        <v>324.40000000000003</v>
      </c>
    </row>
    <row r="107" spans="1:5" ht="12.75" hidden="1">
      <c r="A107" s="294" t="s">
        <v>104</v>
      </c>
      <c r="B107" s="5" t="s">
        <v>34</v>
      </c>
      <c r="C107" s="12" t="s">
        <v>31</v>
      </c>
      <c r="D107" s="17">
        <f>D108+D110</f>
        <v>324.40000000000003</v>
      </c>
      <c r="E107" s="8">
        <f>E108+E110</f>
        <v>324.40000000000003</v>
      </c>
    </row>
    <row r="108" spans="1:5" ht="17.25" customHeight="1" hidden="1">
      <c r="A108" s="295" t="s">
        <v>152</v>
      </c>
      <c r="B108" s="5" t="s">
        <v>34</v>
      </c>
      <c r="C108" s="12" t="s">
        <v>31</v>
      </c>
      <c r="D108" s="17">
        <v>22.8</v>
      </c>
      <c r="E108" s="8">
        <v>22.8</v>
      </c>
    </row>
    <row r="109" spans="1:5" ht="12.75" hidden="1">
      <c r="A109" s="294" t="s">
        <v>0</v>
      </c>
      <c r="B109" s="5" t="s">
        <v>34</v>
      </c>
      <c r="C109" s="12" t="s">
        <v>31</v>
      </c>
      <c r="D109" s="17"/>
      <c r="E109" s="8"/>
    </row>
    <row r="110" spans="1:5" ht="25.5" hidden="1">
      <c r="A110" s="295" t="s">
        <v>166</v>
      </c>
      <c r="B110" s="5" t="s">
        <v>34</v>
      </c>
      <c r="C110" s="12" t="s">
        <v>31</v>
      </c>
      <c r="D110" s="17">
        <v>301.6</v>
      </c>
      <c r="E110" s="8">
        <v>301.6</v>
      </c>
    </row>
    <row r="111" spans="1:5" ht="15.75" customHeight="1" hidden="1">
      <c r="A111" s="15" t="s">
        <v>171</v>
      </c>
      <c r="B111" s="5" t="s">
        <v>34</v>
      </c>
      <c r="C111" s="12" t="s">
        <v>31</v>
      </c>
      <c r="D111" s="17">
        <f>D112+D114</f>
        <v>577.2</v>
      </c>
      <c r="E111" s="8">
        <f>E112+E114</f>
        <v>577.2</v>
      </c>
    </row>
    <row r="112" spans="1:5" ht="54.75" customHeight="1" hidden="1">
      <c r="A112" s="295" t="s">
        <v>189</v>
      </c>
      <c r="B112" s="5" t="s">
        <v>34</v>
      </c>
      <c r="C112" s="12" t="s">
        <v>31</v>
      </c>
      <c r="D112" s="115">
        <f>D113</f>
        <v>0</v>
      </c>
      <c r="E112" s="122">
        <f>E113</f>
        <v>0</v>
      </c>
    </row>
    <row r="113" spans="1:5" ht="17.25" customHeight="1" hidden="1">
      <c r="A113" s="295" t="s">
        <v>152</v>
      </c>
      <c r="B113" s="5" t="s">
        <v>34</v>
      </c>
      <c r="C113" s="12" t="s">
        <v>31</v>
      </c>
      <c r="D113" s="115">
        <v>0</v>
      </c>
      <c r="E113" s="122">
        <v>0</v>
      </c>
    </row>
    <row r="114" spans="1:5" ht="42" customHeight="1" hidden="1">
      <c r="A114" s="295" t="s">
        <v>190</v>
      </c>
      <c r="B114" s="5" t="s">
        <v>34</v>
      </c>
      <c r="C114" s="12" t="s">
        <v>31</v>
      </c>
      <c r="D114" s="115">
        <f>D115+D116</f>
        <v>577.2</v>
      </c>
      <c r="E114" s="122">
        <f>E115+E116</f>
        <v>577.2</v>
      </c>
    </row>
    <row r="115" spans="1:5" ht="25.5" hidden="1">
      <c r="A115" s="295" t="s">
        <v>166</v>
      </c>
      <c r="B115" s="5" t="s">
        <v>34</v>
      </c>
      <c r="C115" s="12" t="s">
        <v>31</v>
      </c>
      <c r="D115" s="115">
        <v>162.2</v>
      </c>
      <c r="E115" s="122">
        <v>162.2</v>
      </c>
    </row>
    <row r="116" spans="1:5" ht="18.75" customHeight="1" hidden="1">
      <c r="A116" s="295" t="s">
        <v>152</v>
      </c>
      <c r="B116" s="5" t="s">
        <v>34</v>
      </c>
      <c r="C116" s="12" t="s">
        <v>31</v>
      </c>
      <c r="D116" s="115">
        <v>415</v>
      </c>
      <c r="E116" s="122">
        <v>415</v>
      </c>
    </row>
    <row r="117" spans="1:5" ht="24" customHeight="1" hidden="1">
      <c r="A117" s="295" t="s">
        <v>205</v>
      </c>
      <c r="B117" s="5" t="s">
        <v>34</v>
      </c>
      <c r="C117" s="12" t="s">
        <v>31</v>
      </c>
      <c r="D117" s="115">
        <v>880</v>
      </c>
      <c r="E117" s="122">
        <v>880</v>
      </c>
    </row>
    <row r="118" spans="1:5" ht="30" customHeight="1" hidden="1">
      <c r="A118" s="295" t="s">
        <v>235</v>
      </c>
      <c r="B118" s="5" t="s">
        <v>34</v>
      </c>
      <c r="C118" s="12" t="s">
        <v>31</v>
      </c>
      <c r="D118" s="115">
        <v>350</v>
      </c>
      <c r="E118" s="122">
        <v>98</v>
      </c>
    </row>
    <row r="119" spans="1:5" ht="12.75" hidden="1">
      <c r="A119" s="295" t="s">
        <v>233</v>
      </c>
      <c r="B119" s="5" t="s">
        <v>34</v>
      </c>
      <c r="C119" s="12" t="s">
        <v>31</v>
      </c>
      <c r="D119" s="115">
        <f>D120</f>
        <v>409.6</v>
      </c>
      <c r="E119" s="122">
        <f>E120</f>
        <v>409.6</v>
      </c>
    </row>
    <row r="120" spans="1:5" ht="17.25" customHeight="1" hidden="1">
      <c r="A120" s="295" t="s">
        <v>152</v>
      </c>
      <c r="B120" s="5" t="s">
        <v>34</v>
      </c>
      <c r="C120" s="12" t="s">
        <v>31</v>
      </c>
      <c r="D120" s="115">
        <v>409.6</v>
      </c>
      <c r="E120" s="122">
        <v>409.6</v>
      </c>
    </row>
    <row r="121" spans="1:5" ht="12.75">
      <c r="A121" s="294" t="s">
        <v>15</v>
      </c>
      <c r="B121" s="5" t="s">
        <v>34</v>
      </c>
      <c r="C121" s="5" t="s">
        <v>26</v>
      </c>
      <c r="D121" s="224">
        <f>D122+D125</f>
        <v>2563.7999999999997</v>
      </c>
      <c r="E121" s="8">
        <f>E122+E125</f>
        <v>2563.6</v>
      </c>
    </row>
    <row r="122" spans="1:5" ht="12.75" hidden="1">
      <c r="A122" s="15" t="s">
        <v>171</v>
      </c>
      <c r="B122" s="12" t="s">
        <v>34</v>
      </c>
      <c r="C122" s="12" t="s">
        <v>26</v>
      </c>
      <c r="D122" s="17">
        <f>D123</f>
        <v>2382.1</v>
      </c>
      <c r="E122" s="8">
        <f>E123</f>
        <v>2381.9</v>
      </c>
    </row>
    <row r="123" spans="1:5" ht="38.25" hidden="1">
      <c r="A123" s="15" t="s">
        <v>143</v>
      </c>
      <c r="B123" s="12" t="s">
        <v>34</v>
      </c>
      <c r="C123" s="12" t="s">
        <v>26</v>
      </c>
      <c r="D123" s="17">
        <f>D124</f>
        <v>2382.1</v>
      </c>
      <c r="E123" s="8">
        <f>E124</f>
        <v>2381.9</v>
      </c>
    </row>
    <row r="124" spans="1:5" ht="18" customHeight="1" hidden="1">
      <c r="A124" s="295" t="s">
        <v>152</v>
      </c>
      <c r="B124" s="12" t="s">
        <v>34</v>
      </c>
      <c r="C124" s="12" t="s">
        <v>26</v>
      </c>
      <c r="D124" s="17">
        <v>2382.1</v>
      </c>
      <c r="E124" s="8">
        <v>2381.9</v>
      </c>
    </row>
    <row r="125" spans="1:5" ht="18" customHeight="1" hidden="1">
      <c r="A125" s="295" t="s">
        <v>152</v>
      </c>
      <c r="B125" s="5" t="s">
        <v>34</v>
      </c>
      <c r="C125" s="12" t="s">
        <v>26</v>
      </c>
      <c r="D125" s="17">
        <v>181.7</v>
      </c>
      <c r="E125" s="8">
        <v>181.7</v>
      </c>
    </row>
    <row r="126" spans="1:5" ht="12.75">
      <c r="A126" s="294" t="s">
        <v>174</v>
      </c>
      <c r="B126" s="5" t="s">
        <v>34</v>
      </c>
      <c r="C126" s="5" t="s">
        <v>34</v>
      </c>
      <c r="D126" s="224">
        <f>D127</f>
        <v>917.4</v>
      </c>
      <c r="E126" s="8">
        <f>E127</f>
        <v>913.7</v>
      </c>
    </row>
    <row r="127" spans="1:5" ht="0.75" customHeight="1" hidden="1">
      <c r="A127" s="10" t="s">
        <v>46</v>
      </c>
      <c r="B127" s="12" t="s">
        <v>34</v>
      </c>
      <c r="C127" s="12" t="s">
        <v>34</v>
      </c>
      <c r="D127" s="17">
        <f>SUM(D128:D131)</f>
        <v>917.4</v>
      </c>
      <c r="E127" s="8">
        <f>E128+E129+E130</f>
        <v>913.7</v>
      </c>
    </row>
    <row r="128" spans="1:5" ht="12.75" hidden="1">
      <c r="A128" s="124" t="s">
        <v>150</v>
      </c>
      <c r="B128" s="12" t="s">
        <v>34</v>
      </c>
      <c r="C128" s="12" t="s">
        <v>34</v>
      </c>
      <c r="D128" s="17">
        <v>779.2</v>
      </c>
      <c r="E128" s="8">
        <v>775.7</v>
      </c>
    </row>
    <row r="129" spans="1:5" ht="25.5" hidden="1">
      <c r="A129" s="124" t="s">
        <v>153</v>
      </c>
      <c r="B129" s="12" t="s">
        <v>34</v>
      </c>
      <c r="C129" s="12" t="s">
        <v>34</v>
      </c>
      <c r="D129" s="17">
        <v>128.8</v>
      </c>
      <c r="E129" s="8">
        <v>128.6</v>
      </c>
    </row>
    <row r="130" spans="1:5" ht="18.75" customHeight="1" hidden="1">
      <c r="A130" s="124" t="s">
        <v>152</v>
      </c>
      <c r="B130" s="12" t="s">
        <v>34</v>
      </c>
      <c r="C130" s="12" t="s">
        <v>34</v>
      </c>
      <c r="D130" s="17">
        <v>9.4</v>
      </c>
      <c r="E130" s="8">
        <v>9.4</v>
      </c>
    </row>
    <row r="131" spans="1:5" ht="16.5" customHeight="1" hidden="1">
      <c r="A131" s="124" t="s">
        <v>156</v>
      </c>
      <c r="B131" s="12" t="s">
        <v>34</v>
      </c>
      <c r="C131" s="12" t="s">
        <v>34</v>
      </c>
      <c r="D131" s="17">
        <v>0</v>
      </c>
      <c r="E131" s="8">
        <v>0</v>
      </c>
    </row>
    <row r="132" spans="1:5" ht="14.25">
      <c r="A132" s="7" t="s">
        <v>120</v>
      </c>
      <c r="B132" s="29" t="s">
        <v>38</v>
      </c>
      <c r="C132" s="29"/>
      <c r="D132" s="222">
        <f>D133+D137</f>
        <v>153.6</v>
      </c>
      <c r="E132" s="223">
        <f>E133+E137</f>
        <v>153.5</v>
      </c>
    </row>
    <row r="133" spans="1:5" ht="15" customHeight="1">
      <c r="A133" s="296" t="s">
        <v>101</v>
      </c>
      <c r="B133" s="12" t="s">
        <v>38</v>
      </c>
      <c r="C133" s="12" t="s">
        <v>34</v>
      </c>
      <c r="D133" s="17">
        <f aca="true" t="shared" si="2" ref="D133:E135">D134</f>
        <v>13</v>
      </c>
      <c r="E133" s="245">
        <f t="shared" si="2"/>
        <v>13</v>
      </c>
    </row>
    <row r="134" spans="1:5" ht="12.75" hidden="1">
      <c r="A134" s="15" t="s">
        <v>100</v>
      </c>
      <c r="B134" s="25" t="s">
        <v>11</v>
      </c>
      <c r="C134" s="25" t="s">
        <v>34</v>
      </c>
      <c r="D134" s="17">
        <f t="shared" si="2"/>
        <v>13</v>
      </c>
      <c r="E134" s="245">
        <f t="shared" si="2"/>
        <v>13</v>
      </c>
    </row>
    <row r="135" spans="1:5" ht="12.75" hidden="1">
      <c r="A135" s="73" t="s">
        <v>99</v>
      </c>
      <c r="B135" s="25" t="s">
        <v>11</v>
      </c>
      <c r="C135" s="25" t="s">
        <v>34</v>
      </c>
      <c r="D135" s="17">
        <f t="shared" si="2"/>
        <v>13</v>
      </c>
      <c r="E135" s="245">
        <f t="shared" si="2"/>
        <v>13</v>
      </c>
    </row>
    <row r="136" spans="1:5" ht="16.5" customHeight="1" hidden="1">
      <c r="A136" s="124" t="s">
        <v>152</v>
      </c>
      <c r="B136" s="25" t="s">
        <v>11</v>
      </c>
      <c r="C136" s="25" t="s">
        <v>34</v>
      </c>
      <c r="D136" s="17">
        <v>13</v>
      </c>
      <c r="E136" s="245">
        <v>13</v>
      </c>
    </row>
    <row r="137" spans="1:5" ht="12" customHeight="1">
      <c r="A137" s="10" t="s">
        <v>125</v>
      </c>
      <c r="B137" s="25" t="s">
        <v>38</v>
      </c>
      <c r="C137" s="25" t="s">
        <v>38</v>
      </c>
      <c r="D137" s="19">
        <f aca="true" t="shared" si="3" ref="D137:E139">D138</f>
        <v>140.6</v>
      </c>
      <c r="E137" s="8">
        <f t="shared" si="3"/>
        <v>140.5</v>
      </c>
    </row>
    <row r="138" spans="1:5" ht="12.75" hidden="1">
      <c r="A138" s="84" t="s">
        <v>126</v>
      </c>
      <c r="B138" s="25" t="s">
        <v>38</v>
      </c>
      <c r="C138" s="25" t="s">
        <v>38</v>
      </c>
      <c r="D138" s="19">
        <f t="shared" si="3"/>
        <v>140.6</v>
      </c>
      <c r="E138" s="8">
        <f t="shared" si="3"/>
        <v>140.5</v>
      </c>
    </row>
    <row r="139" spans="1:5" ht="25.5" hidden="1">
      <c r="A139" s="15" t="s">
        <v>149</v>
      </c>
      <c r="B139" s="25" t="s">
        <v>38</v>
      </c>
      <c r="C139" s="25" t="s">
        <v>38</v>
      </c>
      <c r="D139" s="17">
        <f t="shared" si="3"/>
        <v>140.6</v>
      </c>
      <c r="E139" s="8">
        <f t="shared" si="3"/>
        <v>140.5</v>
      </c>
    </row>
    <row r="140" spans="1:5" ht="25.5" hidden="1">
      <c r="A140" s="10" t="s">
        <v>176</v>
      </c>
      <c r="B140" s="25" t="s">
        <v>38</v>
      </c>
      <c r="C140" s="25" t="s">
        <v>38</v>
      </c>
      <c r="D140" s="17">
        <v>140.6</v>
      </c>
      <c r="E140" s="8">
        <v>140.5</v>
      </c>
    </row>
    <row r="141" spans="1:5" ht="14.25">
      <c r="A141" s="7" t="s">
        <v>121</v>
      </c>
      <c r="B141" s="29" t="s">
        <v>39</v>
      </c>
      <c r="C141" s="29"/>
      <c r="D141" s="222">
        <f>D142</f>
        <v>4086.600000000001</v>
      </c>
      <c r="E141" s="223">
        <f>E142</f>
        <v>4044.8</v>
      </c>
    </row>
    <row r="142" spans="1:5" ht="12.75">
      <c r="A142" s="10" t="s">
        <v>40</v>
      </c>
      <c r="B142" s="5" t="s">
        <v>39</v>
      </c>
      <c r="C142" s="5" t="s">
        <v>25</v>
      </c>
      <c r="D142" s="17">
        <f>D143+D151+D154+D161+D163+D165+D167+D169+D153</f>
        <v>4086.600000000001</v>
      </c>
      <c r="E142" s="8">
        <f>E143+E151+E153+E154+E161+E163+E165+E167+E169</f>
        <v>4044.8</v>
      </c>
    </row>
    <row r="143" spans="1:5" ht="25.5" hidden="1">
      <c r="A143" s="9" t="s">
        <v>41</v>
      </c>
      <c r="B143" s="4" t="s">
        <v>39</v>
      </c>
      <c r="C143" s="4" t="s">
        <v>25</v>
      </c>
      <c r="D143" s="16">
        <f>D144</f>
        <v>2698.6</v>
      </c>
      <c r="E143" s="106">
        <f>E144</f>
        <v>2679.5</v>
      </c>
    </row>
    <row r="144" spans="1:5" ht="12.75" hidden="1">
      <c r="A144" s="10" t="s">
        <v>46</v>
      </c>
      <c r="B144" s="5" t="s">
        <v>39</v>
      </c>
      <c r="C144" s="5" t="s">
        <v>25</v>
      </c>
      <c r="D144" s="17">
        <f>SUM(D145:D149)</f>
        <v>2698.6</v>
      </c>
      <c r="E144" s="8">
        <f>E145+E146+E147+E148</f>
        <v>2679.5</v>
      </c>
    </row>
    <row r="145" spans="1:5" ht="15" customHeight="1" hidden="1">
      <c r="A145" s="124" t="s">
        <v>150</v>
      </c>
      <c r="B145" s="5" t="s">
        <v>39</v>
      </c>
      <c r="C145" s="5" t="s">
        <v>25</v>
      </c>
      <c r="D145" s="17">
        <v>1723.9</v>
      </c>
      <c r="E145" s="8">
        <v>1706.2</v>
      </c>
    </row>
    <row r="146" spans="1:5" ht="25.5" hidden="1">
      <c r="A146" s="124" t="s">
        <v>153</v>
      </c>
      <c r="B146" s="5" t="s">
        <v>39</v>
      </c>
      <c r="C146" s="5" t="s">
        <v>25</v>
      </c>
      <c r="D146" s="17">
        <v>30.5</v>
      </c>
      <c r="E146" s="8">
        <v>30</v>
      </c>
    </row>
    <row r="147" spans="1:5" ht="16.5" customHeight="1" hidden="1">
      <c r="A147" s="124" t="s">
        <v>152</v>
      </c>
      <c r="B147" s="5" t="s">
        <v>39</v>
      </c>
      <c r="C147" s="5" t="s">
        <v>25</v>
      </c>
      <c r="D147" s="17">
        <v>939.9</v>
      </c>
      <c r="E147" s="220">
        <v>939.1</v>
      </c>
    </row>
    <row r="148" spans="1:5" ht="12.75" hidden="1">
      <c r="A148" s="124" t="s">
        <v>155</v>
      </c>
      <c r="B148" s="5" t="s">
        <v>39</v>
      </c>
      <c r="C148" s="5" t="s">
        <v>25</v>
      </c>
      <c r="D148" s="18">
        <v>4.2</v>
      </c>
      <c r="E148" s="8">
        <v>4.2</v>
      </c>
    </row>
    <row r="149" spans="1:5" ht="12.75" hidden="1">
      <c r="A149" s="124" t="s">
        <v>156</v>
      </c>
      <c r="B149" s="5" t="s">
        <v>39</v>
      </c>
      <c r="C149" s="5" t="s">
        <v>25</v>
      </c>
      <c r="D149" s="18">
        <v>0.1</v>
      </c>
      <c r="E149" s="8">
        <v>0</v>
      </c>
    </row>
    <row r="150" spans="1:5" ht="15.75" hidden="1">
      <c r="A150" s="96" t="s">
        <v>206</v>
      </c>
      <c r="B150" s="5" t="s">
        <v>39</v>
      </c>
      <c r="C150" s="5" t="s">
        <v>25</v>
      </c>
      <c r="D150" s="19">
        <f>D151+D153</f>
        <v>621.3</v>
      </c>
      <c r="E150" s="8"/>
    </row>
    <row r="151" spans="1:5" ht="25.5" hidden="1">
      <c r="A151" s="226" t="s">
        <v>47</v>
      </c>
      <c r="B151" s="22" t="s">
        <v>39</v>
      </c>
      <c r="C151" s="22" t="s">
        <v>25</v>
      </c>
      <c r="D151" s="31">
        <f>D152</f>
        <v>21.3</v>
      </c>
      <c r="E151" s="8">
        <f>E152</f>
        <v>18.3</v>
      </c>
    </row>
    <row r="152" spans="1:5" ht="15.75" hidden="1">
      <c r="A152" s="96" t="s">
        <v>150</v>
      </c>
      <c r="B152" s="5" t="s">
        <v>39</v>
      </c>
      <c r="C152" s="5" t="s">
        <v>25</v>
      </c>
      <c r="D152" s="19">
        <v>21.3</v>
      </c>
      <c r="E152" s="8">
        <v>18.3</v>
      </c>
    </row>
    <row r="153" spans="1:5" ht="13.5" hidden="1">
      <c r="A153" s="227" t="s">
        <v>207</v>
      </c>
      <c r="B153" s="5" t="s">
        <v>39</v>
      </c>
      <c r="C153" s="5" t="s">
        <v>25</v>
      </c>
      <c r="D153" s="19">
        <v>600</v>
      </c>
      <c r="E153" s="8">
        <v>589.6</v>
      </c>
    </row>
    <row r="154" spans="1:5" ht="12.75" hidden="1">
      <c r="A154" s="9" t="s">
        <v>76</v>
      </c>
      <c r="B154" s="28" t="s">
        <v>39</v>
      </c>
      <c r="C154" s="28" t="s">
        <v>25</v>
      </c>
      <c r="D154" s="66">
        <f>D155</f>
        <v>483.70000000000005</v>
      </c>
      <c r="E154" s="106">
        <f>E155</f>
        <v>481.3</v>
      </c>
    </row>
    <row r="155" spans="1:5" ht="12.75" hidden="1">
      <c r="A155" s="10" t="s">
        <v>46</v>
      </c>
      <c r="B155" s="26" t="s">
        <v>39</v>
      </c>
      <c r="C155" s="26" t="s">
        <v>25</v>
      </c>
      <c r="D155" s="19">
        <f>SUM(D156:D160)</f>
        <v>483.70000000000005</v>
      </c>
      <c r="E155" s="8">
        <f>E156+E158+E159</f>
        <v>481.3</v>
      </c>
    </row>
    <row r="156" spans="1:5" ht="12.75" customHeight="1" hidden="1">
      <c r="A156" s="124" t="s">
        <v>150</v>
      </c>
      <c r="B156" s="22" t="s">
        <v>39</v>
      </c>
      <c r="C156" s="22" t="s">
        <v>25</v>
      </c>
      <c r="D156" s="31">
        <v>446.8</v>
      </c>
      <c r="E156" s="220">
        <v>444.7</v>
      </c>
    </row>
    <row r="157" spans="1:5" ht="0.75" customHeight="1" hidden="1">
      <c r="A157" s="96" t="s">
        <v>151</v>
      </c>
      <c r="B157" s="22" t="s">
        <v>39</v>
      </c>
      <c r="C157" s="22" t="s">
        <v>25</v>
      </c>
      <c r="D157" s="31"/>
      <c r="E157" s="8"/>
    </row>
    <row r="158" spans="1:5" ht="27" customHeight="1" hidden="1">
      <c r="A158" s="124" t="s">
        <v>153</v>
      </c>
      <c r="B158" s="22" t="s">
        <v>39</v>
      </c>
      <c r="C158" s="22" t="s">
        <v>25</v>
      </c>
      <c r="D158" s="31">
        <v>3.6</v>
      </c>
      <c r="E158" s="8">
        <v>3.6</v>
      </c>
    </row>
    <row r="159" spans="1:5" ht="15.75" customHeight="1" hidden="1">
      <c r="A159" s="124" t="s">
        <v>152</v>
      </c>
      <c r="B159" s="22" t="s">
        <v>39</v>
      </c>
      <c r="C159" s="22" t="s">
        <v>25</v>
      </c>
      <c r="D159" s="31">
        <v>33.2</v>
      </c>
      <c r="E159" s="8">
        <v>33</v>
      </c>
    </row>
    <row r="160" spans="1:5" ht="15.75" customHeight="1" hidden="1">
      <c r="A160" s="124" t="s">
        <v>156</v>
      </c>
      <c r="B160" s="22" t="s">
        <v>39</v>
      </c>
      <c r="C160" s="22" t="s">
        <v>25</v>
      </c>
      <c r="D160" s="31">
        <v>0.1</v>
      </c>
      <c r="E160" s="8">
        <v>0</v>
      </c>
    </row>
    <row r="161" spans="1:5" ht="27" hidden="1">
      <c r="A161" s="103" t="s">
        <v>47</v>
      </c>
      <c r="B161" s="104" t="s">
        <v>39</v>
      </c>
      <c r="C161" s="104" t="s">
        <v>25</v>
      </c>
      <c r="D161" s="222">
        <f>D162</f>
        <v>6.3</v>
      </c>
      <c r="E161" s="223">
        <f>E162</f>
        <v>6.2</v>
      </c>
    </row>
    <row r="162" spans="1:5" ht="12.75" hidden="1">
      <c r="A162" s="124" t="s">
        <v>150</v>
      </c>
      <c r="B162" s="5" t="s">
        <v>39</v>
      </c>
      <c r="C162" s="5" t="s">
        <v>25</v>
      </c>
      <c r="D162" s="224">
        <v>6.3</v>
      </c>
      <c r="E162" s="220">
        <v>6.2</v>
      </c>
    </row>
    <row r="163" spans="1:5" ht="13.5" hidden="1">
      <c r="A163" s="105" t="s">
        <v>85</v>
      </c>
      <c r="B163" s="104" t="s">
        <v>39</v>
      </c>
      <c r="C163" s="104" t="s">
        <v>25</v>
      </c>
      <c r="D163" s="225">
        <f>D164</f>
        <v>18.9</v>
      </c>
      <c r="E163" s="223">
        <f>E164</f>
        <v>18.8</v>
      </c>
    </row>
    <row r="164" spans="1:5" ht="12.75" hidden="1">
      <c r="A164" s="124" t="s">
        <v>150</v>
      </c>
      <c r="B164" s="5" t="s">
        <v>39</v>
      </c>
      <c r="C164" s="5" t="s">
        <v>25</v>
      </c>
      <c r="D164" s="224">
        <v>18.9</v>
      </c>
      <c r="E164" s="220">
        <v>18.8</v>
      </c>
    </row>
    <row r="165" spans="1:5" ht="38.25" hidden="1">
      <c r="A165" s="107" t="s">
        <v>180</v>
      </c>
      <c r="B165" s="5" t="s">
        <v>39</v>
      </c>
      <c r="C165" s="5" t="s">
        <v>25</v>
      </c>
      <c r="D165" s="222">
        <f>D166</f>
        <v>232.9</v>
      </c>
      <c r="E165" s="223">
        <f>E166</f>
        <v>226.2</v>
      </c>
    </row>
    <row r="166" spans="1:5" ht="25.5" hidden="1">
      <c r="A166" s="124" t="s">
        <v>154</v>
      </c>
      <c r="B166" s="5" t="s">
        <v>39</v>
      </c>
      <c r="C166" s="5" t="s">
        <v>25</v>
      </c>
      <c r="D166" s="224">
        <v>232.9</v>
      </c>
      <c r="E166" s="220">
        <v>226.2</v>
      </c>
    </row>
    <row r="167" spans="1:5" ht="25.5" hidden="1">
      <c r="A167" s="107" t="s">
        <v>208</v>
      </c>
      <c r="B167" s="4" t="s">
        <v>39</v>
      </c>
      <c r="C167" s="4" t="s">
        <v>25</v>
      </c>
      <c r="D167" s="222">
        <f>D168</f>
        <v>6</v>
      </c>
      <c r="E167" s="223">
        <v>6</v>
      </c>
    </row>
    <row r="168" spans="1:5" ht="12.75" hidden="1">
      <c r="A168" s="217" t="s">
        <v>209</v>
      </c>
      <c r="B168" s="5" t="s">
        <v>39</v>
      </c>
      <c r="C168" s="5" t="s">
        <v>25</v>
      </c>
      <c r="D168" s="224">
        <v>6</v>
      </c>
      <c r="E168" s="220">
        <v>6</v>
      </c>
    </row>
    <row r="169" spans="1:5" ht="12.75" hidden="1">
      <c r="A169" s="107" t="s">
        <v>221</v>
      </c>
      <c r="B169" s="4" t="s">
        <v>39</v>
      </c>
      <c r="C169" s="4" t="s">
        <v>25</v>
      </c>
      <c r="D169" s="222">
        <v>18.9</v>
      </c>
      <c r="E169" s="223">
        <v>18.9</v>
      </c>
    </row>
    <row r="170" spans="1:5" ht="15.75">
      <c r="A170" s="246" t="s">
        <v>236</v>
      </c>
      <c r="B170" s="4">
        <v>10</v>
      </c>
      <c r="C170" s="14" t="s">
        <v>173</v>
      </c>
      <c r="D170" s="222">
        <f>D171</f>
        <v>31.2</v>
      </c>
      <c r="E170" s="223">
        <f>E171</f>
        <v>31.2</v>
      </c>
    </row>
    <row r="171" spans="1:5" ht="12.75">
      <c r="A171" s="217" t="s">
        <v>237</v>
      </c>
      <c r="B171" s="5">
        <v>10</v>
      </c>
      <c r="C171" s="12" t="s">
        <v>26</v>
      </c>
      <c r="D171" s="224">
        <v>31.2</v>
      </c>
      <c r="E171" s="220">
        <v>31.2</v>
      </c>
    </row>
    <row r="172" spans="1:5" ht="14.25">
      <c r="A172" s="7" t="s">
        <v>129</v>
      </c>
      <c r="B172" s="29">
        <v>11</v>
      </c>
      <c r="C172" s="29"/>
      <c r="D172" s="222">
        <f>D173+D184</f>
        <v>2771.3</v>
      </c>
      <c r="E172" s="247">
        <f>E173+E184</f>
        <v>2721</v>
      </c>
    </row>
    <row r="173" spans="1:5" ht="12.75">
      <c r="A173" s="10" t="s">
        <v>130</v>
      </c>
      <c r="B173" s="5">
        <v>11</v>
      </c>
      <c r="C173" s="5" t="s">
        <v>25</v>
      </c>
      <c r="D173" s="17">
        <f>D174+D182</f>
        <v>2186.5</v>
      </c>
      <c r="E173" s="8">
        <f>E174+E182</f>
        <v>2151.3</v>
      </c>
    </row>
    <row r="174" spans="1:5" ht="12.75" hidden="1">
      <c r="A174" s="10" t="s">
        <v>133</v>
      </c>
      <c r="B174" s="5">
        <v>11</v>
      </c>
      <c r="C174" s="5" t="s">
        <v>25</v>
      </c>
      <c r="D174" s="19">
        <f>D175</f>
        <v>2161.5</v>
      </c>
      <c r="E174" s="8">
        <f>E175</f>
        <v>2134.5</v>
      </c>
    </row>
    <row r="175" spans="1:5" ht="12.75" hidden="1">
      <c r="A175" s="10" t="s">
        <v>46</v>
      </c>
      <c r="B175" s="5">
        <v>11</v>
      </c>
      <c r="C175" s="5" t="s">
        <v>25</v>
      </c>
      <c r="D175" s="19">
        <f>SUM(D176:D181)</f>
        <v>2161.5</v>
      </c>
      <c r="E175" s="8">
        <f>E176+E177+E178+E179+E180+E181</f>
        <v>2134.5</v>
      </c>
    </row>
    <row r="176" spans="1:5" ht="15" customHeight="1" hidden="1">
      <c r="A176" s="124" t="s">
        <v>150</v>
      </c>
      <c r="B176" s="5">
        <v>11</v>
      </c>
      <c r="C176" s="5" t="s">
        <v>25</v>
      </c>
      <c r="D176" s="17">
        <v>1887.1</v>
      </c>
      <c r="E176" s="8">
        <v>1860.8</v>
      </c>
    </row>
    <row r="177" spans="1:5" ht="15" customHeight="1" hidden="1">
      <c r="A177" s="124" t="s">
        <v>151</v>
      </c>
      <c r="B177" s="5">
        <v>11</v>
      </c>
      <c r="C177" s="5" t="s">
        <v>25</v>
      </c>
      <c r="D177" s="17">
        <v>1.9</v>
      </c>
      <c r="E177" s="8">
        <v>1.9</v>
      </c>
    </row>
    <row r="178" spans="1:5" ht="25.5" hidden="1">
      <c r="A178" s="124" t="s">
        <v>153</v>
      </c>
      <c r="B178" s="5">
        <v>11</v>
      </c>
      <c r="C178" s="5" t="s">
        <v>25</v>
      </c>
      <c r="D178" s="17">
        <v>5.6</v>
      </c>
      <c r="E178" s="8">
        <v>5.6</v>
      </c>
    </row>
    <row r="179" spans="1:5" ht="16.5" customHeight="1" hidden="1">
      <c r="A179" s="124" t="s">
        <v>152</v>
      </c>
      <c r="B179" s="5">
        <v>11</v>
      </c>
      <c r="C179" s="5" t="s">
        <v>25</v>
      </c>
      <c r="D179" s="17">
        <v>265.4</v>
      </c>
      <c r="E179" s="8">
        <v>264.8</v>
      </c>
    </row>
    <row r="180" spans="1:5" ht="12.75" hidden="1">
      <c r="A180" s="124" t="s">
        <v>155</v>
      </c>
      <c r="B180" s="5">
        <v>11</v>
      </c>
      <c r="C180" s="5" t="s">
        <v>25</v>
      </c>
      <c r="D180" s="18">
        <v>1.4</v>
      </c>
      <c r="E180" s="8">
        <v>1.4</v>
      </c>
    </row>
    <row r="181" spans="1:5" ht="12.75" hidden="1">
      <c r="A181" s="124" t="s">
        <v>156</v>
      </c>
      <c r="B181" s="5">
        <v>11</v>
      </c>
      <c r="C181" s="5" t="s">
        <v>25</v>
      </c>
      <c r="D181" s="18">
        <v>0.1</v>
      </c>
      <c r="E181" s="8">
        <v>0</v>
      </c>
    </row>
    <row r="182" spans="1:5" ht="25.5" hidden="1">
      <c r="A182" s="1" t="s">
        <v>47</v>
      </c>
      <c r="B182" s="5">
        <v>11</v>
      </c>
      <c r="C182" s="5" t="s">
        <v>25</v>
      </c>
      <c r="D182" s="31">
        <f>D183</f>
        <v>25</v>
      </c>
      <c r="E182" s="8">
        <f>E183</f>
        <v>16.8</v>
      </c>
    </row>
    <row r="183" spans="1:5" ht="12.75" hidden="1">
      <c r="A183" s="124" t="s">
        <v>150</v>
      </c>
      <c r="B183" s="5">
        <v>11</v>
      </c>
      <c r="C183" s="5" t="s">
        <v>25</v>
      </c>
      <c r="D183" s="19">
        <f>19.2+5.8</f>
        <v>25</v>
      </c>
      <c r="E183" s="8">
        <v>16.8</v>
      </c>
    </row>
    <row r="184" spans="1:5" ht="12.75">
      <c r="A184" s="10" t="s">
        <v>131</v>
      </c>
      <c r="B184" s="12">
        <v>11</v>
      </c>
      <c r="C184" s="12" t="s">
        <v>34</v>
      </c>
      <c r="D184" s="19">
        <f>D185</f>
        <v>584.8</v>
      </c>
      <c r="E184" s="8">
        <f>E185</f>
        <v>569.7</v>
      </c>
    </row>
    <row r="185" spans="1:5" s="67" customFormat="1" ht="15.75" customHeight="1" hidden="1">
      <c r="A185" s="76" t="s">
        <v>136</v>
      </c>
      <c r="B185" s="14">
        <v>11</v>
      </c>
      <c r="C185" s="14" t="s">
        <v>34</v>
      </c>
      <c r="D185" s="66">
        <f>SUM(D186:D190)</f>
        <v>584.8</v>
      </c>
      <c r="E185" s="106">
        <f>SUM(E186:E190)</f>
        <v>569.7</v>
      </c>
    </row>
    <row r="186" spans="1:5" ht="12.75" hidden="1">
      <c r="A186" s="124" t="s">
        <v>150</v>
      </c>
      <c r="B186" s="12">
        <v>11</v>
      </c>
      <c r="C186" s="12" t="s">
        <v>34</v>
      </c>
      <c r="D186" s="17">
        <v>508.7</v>
      </c>
      <c r="E186" s="8">
        <v>493.9</v>
      </c>
    </row>
    <row r="187" spans="1:5" ht="12.75" hidden="1">
      <c r="A187" s="124" t="s">
        <v>151</v>
      </c>
      <c r="B187" s="12">
        <v>11</v>
      </c>
      <c r="C187" s="12" t="s">
        <v>34</v>
      </c>
      <c r="D187" s="17">
        <v>0.3</v>
      </c>
      <c r="E187" s="8">
        <v>0.3</v>
      </c>
    </row>
    <row r="188" spans="1:5" ht="25.5" hidden="1">
      <c r="A188" s="124" t="s">
        <v>153</v>
      </c>
      <c r="B188" s="12">
        <v>11</v>
      </c>
      <c r="C188" s="12" t="s">
        <v>34</v>
      </c>
      <c r="D188" s="17">
        <v>29.5</v>
      </c>
      <c r="E188" s="8">
        <v>29.5</v>
      </c>
    </row>
    <row r="189" spans="1:5" ht="18" customHeight="1" hidden="1">
      <c r="A189" s="124" t="s">
        <v>152</v>
      </c>
      <c r="B189" s="12">
        <v>11</v>
      </c>
      <c r="C189" s="12" t="s">
        <v>34</v>
      </c>
      <c r="D189" s="17">
        <v>5</v>
      </c>
      <c r="E189" s="8">
        <v>4.8</v>
      </c>
    </row>
    <row r="190" spans="1:5" ht="27.75" customHeight="1" hidden="1">
      <c r="A190" s="124" t="s">
        <v>154</v>
      </c>
      <c r="B190" s="12">
        <v>11</v>
      </c>
      <c r="C190" s="12" t="s">
        <v>34</v>
      </c>
      <c r="D190" s="17">
        <v>41.3</v>
      </c>
      <c r="E190" s="8">
        <v>41.2</v>
      </c>
    </row>
    <row r="191" spans="1:5" ht="12.75">
      <c r="A191" s="37" t="s">
        <v>258</v>
      </c>
      <c r="B191" s="37"/>
      <c r="C191" s="37"/>
      <c r="D191" s="273">
        <f>D8+D60+D69+D76+D91+D132+D141+D170+D172</f>
        <v>24619.300000000003</v>
      </c>
      <c r="E191" s="274">
        <f>E8+E60+E69+E76+E91+E132+E141+E172+E170</f>
        <v>24210</v>
      </c>
    </row>
    <row r="192" ht="9" customHeight="1"/>
    <row r="193" ht="12.75" hidden="1">
      <c r="D193" s="59">
        <f>D8</f>
        <v>5478.000000000002</v>
      </c>
    </row>
    <row r="194" ht="12.75" hidden="1">
      <c r="D194" s="59">
        <f>D60</f>
        <v>209.3</v>
      </c>
    </row>
    <row r="195" ht="12.75" hidden="1">
      <c r="D195" s="59">
        <f>D69</f>
        <v>83.6</v>
      </c>
    </row>
    <row r="196" ht="12.75" hidden="1">
      <c r="D196" s="59">
        <f>D76</f>
        <v>4788.7</v>
      </c>
    </row>
    <row r="197" ht="12.75" hidden="1">
      <c r="D197" s="59">
        <f>D91</f>
        <v>7017</v>
      </c>
    </row>
    <row r="198" ht="12.75" hidden="1">
      <c r="D198" s="59">
        <f>D132</f>
        <v>153.6</v>
      </c>
    </row>
    <row r="199" ht="12.75" hidden="1">
      <c r="D199" s="59">
        <f>D141</f>
        <v>4086.600000000001</v>
      </c>
    </row>
    <row r="200" ht="12.75" hidden="1">
      <c r="D200" s="59">
        <f>D172</f>
        <v>2771.3</v>
      </c>
    </row>
    <row r="201" ht="12.75" hidden="1">
      <c r="D201" s="74">
        <f>SUM(D193:D200)</f>
        <v>24588.100000000002</v>
      </c>
    </row>
    <row r="202" ht="12.75" hidden="1"/>
    <row r="203" ht="12.75" hidden="1"/>
    <row r="204" ht="12.75" hidden="1"/>
    <row r="205" spans="1:5" ht="72.75" customHeight="1">
      <c r="A205" s="308" t="s">
        <v>250</v>
      </c>
      <c r="B205" s="308"/>
      <c r="C205" s="308"/>
      <c r="D205" s="308"/>
      <c r="E205" s="308"/>
    </row>
  </sheetData>
  <sheetProtection/>
  <mergeCells count="7">
    <mergeCell ref="B1:E1"/>
    <mergeCell ref="A205:E205"/>
    <mergeCell ref="A5:E5"/>
    <mergeCell ref="D6:E6"/>
    <mergeCell ref="A2:E2"/>
    <mergeCell ref="A3:E3"/>
    <mergeCell ref="A4:E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421875" style="0" customWidth="1"/>
    <col min="4" max="4" width="14.140625" style="0" customWidth="1"/>
  </cols>
  <sheetData>
    <row r="1" spans="3:4" ht="12.75">
      <c r="C1" s="307" t="s">
        <v>259</v>
      </c>
      <c r="D1" s="307"/>
    </row>
    <row r="2" spans="1:4" ht="14.25" customHeight="1">
      <c r="A2" s="312" t="s">
        <v>226</v>
      </c>
      <c r="B2" s="312"/>
      <c r="C2" s="312"/>
      <c r="D2" s="312"/>
    </row>
    <row r="3" spans="1:4" ht="12.75">
      <c r="A3" s="306" t="s">
        <v>248</v>
      </c>
      <c r="B3" s="306"/>
      <c r="C3" s="306"/>
      <c r="D3" s="306"/>
    </row>
    <row r="4" spans="1:4" ht="18" customHeight="1">
      <c r="A4" s="306" t="s">
        <v>229</v>
      </c>
      <c r="B4" s="306"/>
      <c r="C4" s="306"/>
      <c r="D4" s="306"/>
    </row>
    <row r="5" spans="1:4" ht="50.25" customHeight="1">
      <c r="A5" s="315" t="s">
        <v>269</v>
      </c>
      <c r="B5" s="315"/>
      <c r="C5" s="315"/>
      <c r="D5" s="315"/>
    </row>
    <row r="6" ht="12.75" hidden="1"/>
    <row r="7" ht="12.75">
      <c r="D7" s="112" t="s">
        <v>49</v>
      </c>
    </row>
    <row r="8" spans="1:4" ht="120.75" customHeight="1">
      <c r="A8" s="212" t="s">
        <v>51</v>
      </c>
      <c r="B8" s="212" t="s">
        <v>52</v>
      </c>
      <c r="C8" s="212" t="s">
        <v>253</v>
      </c>
      <c r="D8" s="125" t="s">
        <v>254</v>
      </c>
    </row>
    <row r="9" spans="1:4" ht="47.25" hidden="1">
      <c r="A9" s="42"/>
      <c r="B9" s="40" t="s">
        <v>53</v>
      </c>
      <c r="C9" s="59"/>
      <c r="D9" s="37"/>
    </row>
    <row r="10" spans="1:4" ht="0.75" customHeight="1" hidden="1">
      <c r="A10" s="56" t="s">
        <v>54</v>
      </c>
      <c r="B10" s="50" t="s">
        <v>55</v>
      </c>
      <c r="C10" s="54">
        <f>SUM(C11-C13)</f>
        <v>0</v>
      </c>
      <c r="D10" s="37"/>
    </row>
    <row r="11" spans="1:4" ht="25.5" hidden="1">
      <c r="A11" s="43" t="s">
        <v>56</v>
      </c>
      <c r="B11" s="58" t="s">
        <v>57</v>
      </c>
      <c r="C11" s="41">
        <f>SUM(C12)</f>
        <v>0</v>
      </c>
      <c r="D11" s="37"/>
    </row>
    <row r="12" spans="1:4" ht="25.5" hidden="1">
      <c r="A12" s="43" t="s">
        <v>61</v>
      </c>
      <c r="B12" s="58" t="s">
        <v>62</v>
      </c>
      <c r="C12" s="41"/>
      <c r="D12" s="37"/>
    </row>
    <row r="13" spans="1:4" ht="25.5" hidden="1">
      <c r="A13" s="43" t="s">
        <v>58</v>
      </c>
      <c r="B13" s="58" t="s">
        <v>59</v>
      </c>
      <c r="C13" s="41">
        <f>SUM(C14)</f>
        <v>0</v>
      </c>
      <c r="D13" s="37"/>
    </row>
    <row r="14" spans="1:4" ht="25.5" hidden="1">
      <c r="A14" s="43" t="s">
        <v>64</v>
      </c>
      <c r="B14" s="58" t="s">
        <v>63</v>
      </c>
      <c r="C14" s="41"/>
      <c r="D14" s="37"/>
    </row>
    <row r="15" spans="1:4" ht="25.5">
      <c r="A15" s="56" t="s">
        <v>260</v>
      </c>
      <c r="B15" s="50" t="s">
        <v>73</v>
      </c>
      <c r="C15" s="54">
        <f>C20-C16</f>
        <v>5717.399999999998</v>
      </c>
      <c r="D15" s="106">
        <f>D23-D19</f>
        <v>4004.7000000000007</v>
      </c>
    </row>
    <row r="16" spans="1:4" ht="12.75">
      <c r="A16" s="51" t="s">
        <v>261</v>
      </c>
      <c r="B16" s="52" t="s">
        <v>65</v>
      </c>
      <c r="C16" s="55">
        <f aca="true" t="shared" si="0" ref="C16:D18">C17</f>
        <v>18901.9</v>
      </c>
      <c r="D16" s="8">
        <f t="shared" si="0"/>
        <v>20205.3</v>
      </c>
    </row>
    <row r="17" spans="1:4" ht="12.75">
      <c r="A17" s="51" t="s">
        <v>262</v>
      </c>
      <c r="B17" s="52" t="s">
        <v>66</v>
      </c>
      <c r="C17" s="55">
        <f t="shared" si="0"/>
        <v>18901.9</v>
      </c>
      <c r="D17" s="8">
        <f t="shared" si="0"/>
        <v>20205.3</v>
      </c>
    </row>
    <row r="18" spans="1:4" ht="12.75">
      <c r="A18" s="51" t="s">
        <v>263</v>
      </c>
      <c r="B18" s="52" t="s">
        <v>67</v>
      </c>
      <c r="C18" s="55">
        <f t="shared" si="0"/>
        <v>18901.9</v>
      </c>
      <c r="D18" s="8">
        <f t="shared" si="0"/>
        <v>20205.3</v>
      </c>
    </row>
    <row r="19" spans="1:4" ht="25.5">
      <c r="A19" s="51" t="s">
        <v>264</v>
      </c>
      <c r="B19" s="53" t="s">
        <v>68</v>
      </c>
      <c r="C19" s="55">
        <v>18901.9</v>
      </c>
      <c r="D19" s="8">
        <v>20205.3</v>
      </c>
    </row>
    <row r="20" spans="1:4" ht="12.75">
      <c r="A20" s="51" t="s">
        <v>265</v>
      </c>
      <c r="B20" s="52" t="s">
        <v>69</v>
      </c>
      <c r="C20" s="55">
        <f aca="true" t="shared" si="1" ref="C20:D22">C21</f>
        <v>24619.3</v>
      </c>
      <c r="D20" s="8">
        <f t="shared" si="1"/>
        <v>24210</v>
      </c>
    </row>
    <row r="21" spans="1:4" ht="12.75">
      <c r="A21" s="51" t="s">
        <v>266</v>
      </c>
      <c r="B21" s="52" t="s">
        <v>70</v>
      </c>
      <c r="C21" s="55">
        <f t="shared" si="1"/>
        <v>24619.3</v>
      </c>
      <c r="D21" s="8">
        <f t="shared" si="1"/>
        <v>24210</v>
      </c>
    </row>
    <row r="22" spans="1:4" ht="12.75">
      <c r="A22" s="51" t="s">
        <v>267</v>
      </c>
      <c r="B22" s="52" t="s">
        <v>71</v>
      </c>
      <c r="C22" s="55">
        <f t="shared" si="1"/>
        <v>24619.3</v>
      </c>
      <c r="D22" s="8">
        <f t="shared" si="1"/>
        <v>24210</v>
      </c>
    </row>
    <row r="23" spans="1:4" ht="25.5">
      <c r="A23" s="51" t="s">
        <v>268</v>
      </c>
      <c r="B23" s="53" t="s">
        <v>72</v>
      </c>
      <c r="C23" s="55">
        <v>24619.3</v>
      </c>
      <c r="D23" s="8">
        <v>24210</v>
      </c>
    </row>
    <row r="24" spans="1:3" ht="0.75" customHeight="1" hidden="1">
      <c r="A24" s="44"/>
      <c r="B24" s="45" t="s">
        <v>60</v>
      </c>
      <c r="C24" s="46"/>
    </row>
    <row r="28" spans="1:4" ht="12.75">
      <c r="A28" s="307" t="s">
        <v>198</v>
      </c>
      <c r="B28" s="307"/>
      <c r="C28" s="307"/>
      <c r="D28" s="307"/>
    </row>
  </sheetData>
  <sheetProtection/>
  <mergeCells count="6">
    <mergeCell ref="A28:D28"/>
    <mergeCell ref="C1:D1"/>
    <mergeCell ref="A2:D2"/>
    <mergeCell ref="A3:D3"/>
    <mergeCell ref="A4:D4"/>
    <mergeCell ref="A5:D5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A20" sqref="A20:E20"/>
    </sheetView>
  </sheetViews>
  <sheetFormatPr defaultColWidth="9.140625" defaultRowHeight="12.75"/>
  <cols>
    <col min="1" max="1" width="4.8515625" style="2" customWidth="1"/>
    <col min="2" max="2" width="54.421875" style="2" customWidth="1"/>
    <col min="3" max="3" width="10.140625" style="2" customWidth="1"/>
    <col min="4" max="4" width="14.7109375" style="2" customWidth="1"/>
    <col min="5" max="5" width="10.8515625" style="2" hidden="1" customWidth="1"/>
    <col min="6" max="16384" width="9.140625" style="2" customWidth="1"/>
  </cols>
  <sheetData>
    <row r="1" spans="3:5" ht="12.75">
      <c r="C1" s="306" t="s">
        <v>270</v>
      </c>
      <c r="D1" s="306"/>
      <c r="E1" s="306"/>
    </row>
    <row r="2" spans="2:5" ht="12.75">
      <c r="B2" s="317" t="s">
        <v>226</v>
      </c>
      <c r="C2" s="317"/>
      <c r="D2" s="317"/>
      <c r="E2" s="317"/>
    </row>
    <row r="3" spans="2:5" ht="12.75" customHeight="1">
      <c r="B3" s="318" t="s">
        <v>222</v>
      </c>
      <c r="C3" s="318"/>
      <c r="D3" s="318"/>
      <c r="E3" s="318"/>
    </row>
    <row r="4" spans="2:5" ht="20.25" customHeight="1">
      <c r="B4" s="319" t="s">
        <v>223</v>
      </c>
      <c r="C4" s="319"/>
      <c r="D4" s="319"/>
      <c r="E4" s="319"/>
    </row>
    <row r="5" spans="2:5" ht="12.75">
      <c r="B5" s="303"/>
      <c r="C5" s="303"/>
      <c r="D5" s="303"/>
      <c r="E5" s="303"/>
    </row>
    <row r="6" ht="12.75">
      <c r="C6" s="38"/>
    </row>
    <row r="8" spans="1:5" ht="74.25" customHeight="1">
      <c r="A8" s="304" t="s">
        <v>224</v>
      </c>
      <c r="B8" s="304"/>
      <c r="C8" s="304"/>
      <c r="D8" s="304"/>
      <c r="E8" s="304"/>
    </row>
    <row r="9" spans="1:5" ht="21.75" customHeight="1">
      <c r="A9" s="65"/>
      <c r="B9" s="65"/>
      <c r="E9" s="136" t="s">
        <v>49</v>
      </c>
    </row>
    <row r="10" spans="1:5" ht="38.25" customHeight="1">
      <c r="A10" s="8"/>
      <c r="B10" s="71" t="s">
        <v>90</v>
      </c>
      <c r="C10" s="126" t="s">
        <v>196</v>
      </c>
      <c r="D10" s="125" t="s">
        <v>225</v>
      </c>
      <c r="E10" s="126" t="s">
        <v>197</v>
      </c>
    </row>
    <row r="11" spans="1:5" ht="18.75">
      <c r="A11" s="70">
        <v>1</v>
      </c>
      <c r="B11" s="69" t="s">
        <v>91</v>
      </c>
      <c r="C11" s="220">
        <v>79.4</v>
      </c>
      <c r="D11" s="220">
        <v>79.4</v>
      </c>
      <c r="E11" s="221">
        <f aca="true" t="shared" si="0" ref="E11:E16">D11/C11*100%</f>
        <v>1</v>
      </c>
    </row>
    <row r="12" spans="1:5" ht="18.75">
      <c r="A12" s="70">
        <v>2</v>
      </c>
      <c r="B12" s="69" t="s">
        <v>87</v>
      </c>
      <c r="C12" s="220">
        <v>16.7</v>
      </c>
      <c r="D12" s="220">
        <v>16.7</v>
      </c>
      <c r="E12" s="221">
        <f t="shared" si="0"/>
        <v>1</v>
      </c>
    </row>
    <row r="13" spans="1:5" ht="37.5">
      <c r="A13" s="70">
        <v>3</v>
      </c>
      <c r="B13" s="69" t="s">
        <v>88</v>
      </c>
      <c r="C13" s="220">
        <v>35.5</v>
      </c>
      <c r="D13" s="220">
        <v>35.5</v>
      </c>
      <c r="E13" s="221">
        <f t="shared" si="0"/>
        <v>1</v>
      </c>
    </row>
    <row r="14" spans="1:5" ht="18.75">
      <c r="A14" s="70">
        <v>4</v>
      </c>
      <c r="B14" s="69" t="s">
        <v>107</v>
      </c>
      <c r="C14" s="220">
        <v>33.9</v>
      </c>
      <c r="D14" s="220">
        <v>33.9</v>
      </c>
      <c r="E14" s="221">
        <f t="shared" si="0"/>
        <v>1</v>
      </c>
    </row>
    <row r="15" spans="1:5" ht="56.25">
      <c r="A15" s="70">
        <v>5</v>
      </c>
      <c r="B15" s="69" t="s">
        <v>185</v>
      </c>
      <c r="C15" s="220">
        <v>0.5</v>
      </c>
      <c r="D15" s="220">
        <v>0.5</v>
      </c>
      <c r="E15" s="221">
        <f t="shared" si="0"/>
        <v>1</v>
      </c>
    </row>
    <row r="16" spans="1:5" ht="18.75">
      <c r="A16" s="8"/>
      <c r="B16" s="127" t="s">
        <v>89</v>
      </c>
      <c r="C16" s="83">
        <f>SUM(C11:C15)</f>
        <v>166.00000000000003</v>
      </c>
      <c r="D16" s="83">
        <f>SUM(D11:D15)</f>
        <v>166.00000000000003</v>
      </c>
      <c r="E16" s="129">
        <f t="shared" si="0"/>
        <v>1</v>
      </c>
    </row>
    <row r="20" spans="1:5" ht="48" customHeight="1">
      <c r="A20" s="316" t="s">
        <v>271</v>
      </c>
      <c r="B20" s="316"/>
      <c r="C20" s="316"/>
      <c r="D20" s="316"/>
      <c r="E20" s="316"/>
    </row>
  </sheetData>
  <sheetProtection/>
  <mergeCells count="7">
    <mergeCell ref="A20:E20"/>
    <mergeCell ref="B5:E5"/>
    <mergeCell ref="A8:E8"/>
    <mergeCell ref="C1:E1"/>
    <mergeCell ref="B2:E2"/>
    <mergeCell ref="B3:E3"/>
    <mergeCell ref="B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1.421875" style="0" customWidth="1"/>
    <col min="3" max="3" width="16.28125" style="0" customWidth="1"/>
    <col min="4" max="4" width="22.8515625" style="0" customWidth="1"/>
    <col min="5" max="5" width="16.28125" style="0" customWidth="1"/>
  </cols>
  <sheetData>
    <row r="1" spans="1:5" ht="12.75">
      <c r="A1" s="2"/>
      <c r="B1" s="2"/>
      <c r="C1" s="306" t="s">
        <v>273</v>
      </c>
      <c r="D1" s="306"/>
      <c r="E1" s="306"/>
    </row>
    <row r="2" spans="1:5" ht="12.75">
      <c r="A2" s="2"/>
      <c r="B2" s="324" t="s">
        <v>280</v>
      </c>
      <c r="C2" s="324"/>
      <c r="D2" s="324"/>
      <c r="E2" s="324"/>
    </row>
    <row r="3" spans="1:5" ht="12.75">
      <c r="A3" s="2"/>
      <c r="B3" s="325" t="s">
        <v>279</v>
      </c>
      <c r="C3" s="325"/>
      <c r="D3" s="325"/>
      <c r="E3" s="325"/>
    </row>
    <row r="4" spans="3:4" ht="12.75">
      <c r="C4" s="285"/>
      <c r="D4" s="285"/>
    </row>
    <row r="5" spans="3:5" ht="12.75">
      <c r="C5" s="303"/>
      <c r="D5" s="303"/>
      <c r="E5" s="303"/>
    </row>
    <row r="6" spans="1:5" ht="15.75">
      <c r="A6" s="304" t="s">
        <v>274</v>
      </c>
      <c r="B6" s="304"/>
      <c r="C6" s="304"/>
      <c r="D6" s="304"/>
      <c r="E6" s="304"/>
    </row>
    <row r="7" ht="12.75">
      <c r="E7" t="s">
        <v>49</v>
      </c>
    </row>
    <row r="8" spans="1:5" ht="38.25">
      <c r="A8" s="8"/>
      <c r="B8" s="126" t="s">
        <v>275</v>
      </c>
      <c r="C8" s="126" t="s">
        <v>276</v>
      </c>
      <c r="D8" s="126" t="s">
        <v>230</v>
      </c>
      <c r="E8" s="126" t="s">
        <v>197</v>
      </c>
    </row>
    <row r="9" spans="1:5" ht="63.75" customHeight="1">
      <c r="A9" s="70"/>
      <c r="B9" s="297" t="s">
        <v>277</v>
      </c>
      <c r="C9" s="298">
        <v>26.6</v>
      </c>
      <c r="D9" s="298">
        <v>26.6</v>
      </c>
      <c r="E9" s="299">
        <f>D9/C9*100%</f>
        <v>1</v>
      </c>
    </row>
    <row r="10" spans="1:5" ht="15.75">
      <c r="A10" s="8"/>
      <c r="B10" s="300" t="s">
        <v>89</v>
      </c>
      <c r="C10" s="301">
        <f>SUM(C9:C9)</f>
        <v>26.6</v>
      </c>
      <c r="D10" s="301">
        <f>SUM(D9:D9)</f>
        <v>26.6</v>
      </c>
      <c r="E10" s="302">
        <f>D10/C10*100%</f>
        <v>1</v>
      </c>
    </row>
    <row r="14" spans="1:5" ht="33.75" customHeight="1">
      <c r="A14" s="326" t="s">
        <v>278</v>
      </c>
      <c r="B14" s="326"/>
      <c r="C14" s="326"/>
      <c r="D14" s="326"/>
      <c r="E14" s="326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.00390625" style="0" customWidth="1"/>
    <col min="2" max="2" width="43.8515625" style="0" customWidth="1"/>
    <col min="3" max="3" width="4.57421875" style="0" customWidth="1"/>
    <col min="4" max="4" width="3.7109375" style="0" customWidth="1"/>
    <col min="5" max="5" width="4.421875" style="0" customWidth="1"/>
    <col min="6" max="6" width="7.8515625" style="0" customWidth="1"/>
    <col min="7" max="7" width="5.7109375" style="0" customWidth="1"/>
    <col min="8" max="8" width="9.57421875" style="0" customWidth="1"/>
    <col min="9" max="9" width="12.140625" style="0" customWidth="1"/>
    <col min="10" max="10" width="9.7109375" style="0" hidden="1" customWidth="1"/>
  </cols>
  <sheetData>
    <row r="1" spans="6:10" ht="12.75">
      <c r="F1" s="322" t="s">
        <v>272</v>
      </c>
      <c r="G1" s="322"/>
      <c r="H1" s="322"/>
      <c r="I1" s="322"/>
      <c r="J1" s="322"/>
    </row>
    <row r="2" spans="1:11" ht="12.75">
      <c r="A2" s="2"/>
      <c r="B2" s="306" t="s">
        <v>251</v>
      </c>
      <c r="C2" s="306"/>
      <c r="D2" s="306"/>
      <c r="E2" s="306"/>
      <c r="F2" s="306"/>
      <c r="G2" s="306"/>
      <c r="H2" s="306"/>
      <c r="I2" s="306"/>
      <c r="J2" s="306"/>
      <c r="K2" s="2"/>
    </row>
    <row r="3" spans="1:11" ht="12.75" customHeight="1">
      <c r="A3" s="2"/>
      <c r="B3" s="312" t="s">
        <v>242</v>
      </c>
      <c r="C3" s="312"/>
      <c r="D3" s="312"/>
      <c r="E3" s="312"/>
      <c r="F3" s="312"/>
      <c r="G3" s="312"/>
      <c r="H3" s="312"/>
      <c r="I3" s="312"/>
      <c r="J3" s="312"/>
      <c r="K3" s="2"/>
    </row>
    <row r="4" spans="1:11" ht="18.75" customHeight="1">
      <c r="A4" s="2"/>
      <c r="B4" s="306" t="s">
        <v>229</v>
      </c>
      <c r="C4" s="306"/>
      <c r="D4" s="306"/>
      <c r="E4" s="306"/>
      <c r="F4" s="306"/>
      <c r="G4" s="306"/>
      <c r="H4" s="306"/>
      <c r="I4" s="306"/>
      <c r="J4" s="306"/>
      <c r="K4" s="39"/>
    </row>
    <row r="5" spans="1:1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8.25" customHeight="1">
      <c r="A6" s="323" t="s">
        <v>247</v>
      </c>
      <c r="B6" s="323"/>
      <c r="C6" s="323"/>
      <c r="D6" s="323"/>
      <c r="E6" s="323"/>
      <c r="F6" s="323"/>
      <c r="G6" s="323"/>
      <c r="H6" s="323"/>
      <c r="I6" s="323"/>
      <c r="J6" s="323"/>
      <c r="K6" s="2"/>
    </row>
    <row r="7" spans="1:11" ht="20.25" hidden="1">
      <c r="A7" s="321"/>
      <c r="B7" s="321"/>
      <c r="C7" s="321"/>
      <c r="D7" s="321"/>
      <c r="E7" s="321"/>
      <c r="F7" s="321"/>
      <c r="G7" s="321"/>
      <c r="H7" s="321"/>
      <c r="I7" s="2"/>
      <c r="J7" s="2"/>
      <c r="K7" s="2"/>
    </row>
    <row r="8" spans="1:11" ht="1.5" customHeight="1" hidden="1">
      <c r="A8" s="87"/>
      <c r="B8" s="88"/>
      <c r="C8" s="88"/>
      <c r="D8" s="88"/>
      <c r="E8" s="88"/>
      <c r="F8" s="88"/>
      <c r="G8" s="88"/>
      <c r="H8" s="2"/>
      <c r="I8" s="2"/>
      <c r="J8" s="2"/>
      <c r="K8" s="2"/>
    </row>
    <row r="9" spans="1:11" ht="54" customHeight="1">
      <c r="A9" s="37"/>
      <c r="B9" s="89" t="s">
        <v>140</v>
      </c>
      <c r="C9" s="90" t="s">
        <v>48</v>
      </c>
      <c r="D9" s="90" t="s">
        <v>18</v>
      </c>
      <c r="E9" s="90" t="s">
        <v>50</v>
      </c>
      <c r="F9" s="91" t="s">
        <v>19</v>
      </c>
      <c r="G9" s="91" t="s">
        <v>141</v>
      </c>
      <c r="H9" s="92" t="s">
        <v>142</v>
      </c>
      <c r="I9" s="140" t="s">
        <v>230</v>
      </c>
      <c r="J9" s="140" t="s">
        <v>197</v>
      </c>
      <c r="K9" s="2"/>
    </row>
    <row r="10" spans="1:11" ht="61.5" customHeight="1">
      <c r="A10" s="166">
        <v>1</v>
      </c>
      <c r="B10" s="215" t="s">
        <v>143</v>
      </c>
      <c r="C10" s="265">
        <v>871</v>
      </c>
      <c r="D10" s="265" t="s">
        <v>173</v>
      </c>
      <c r="E10" s="265" t="s">
        <v>173</v>
      </c>
      <c r="F10" s="265" t="s">
        <v>245</v>
      </c>
      <c r="G10" s="261"/>
      <c r="H10" s="269">
        <f>H11+H12</f>
        <v>3109.7</v>
      </c>
      <c r="I10" s="259">
        <f>I11+I12</f>
        <v>3109.5</v>
      </c>
      <c r="J10" s="267">
        <f>I10/H10*100%</f>
        <v>0.9999356851143197</v>
      </c>
      <c r="K10" s="2"/>
    </row>
    <row r="11" spans="1:11" ht="24.75" customHeight="1">
      <c r="A11" s="148"/>
      <c r="B11" s="213" t="s">
        <v>152</v>
      </c>
      <c r="C11" s="211">
        <v>871</v>
      </c>
      <c r="D11" s="211" t="s">
        <v>33</v>
      </c>
      <c r="E11" s="211" t="s">
        <v>86</v>
      </c>
      <c r="F11" s="211" t="s">
        <v>144</v>
      </c>
      <c r="G11" s="211" t="s">
        <v>163</v>
      </c>
      <c r="H11" s="205">
        <v>727.6</v>
      </c>
      <c r="I11" s="199">
        <v>727.6</v>
      </c>
      <c r="J11" s="203">
        <f aca="true" t="shared" si="0" ref="J11:J25">I11/H11*100%</f>
        <v>1</v>
      </c>
      <c r="K11" s="2"/>
    </row>
    <row r="12" spans="1:11" ht="24">
      <c r="A12" s="148"/>
      <c r="B12" s="213" t="s">
        <v>152</v>
      </c>
      <c r="C12" s="211">
        <v>871</v>
      </c>
      <c r="D12" s="211" t="s">
        <v>34</v>
      </c>
      <c r="E12" s="211" t="s">
        <v>26</v>
      </c>
      <c r="F12" s="211" t="s">
        <v>144</v>
      </c>
      <c r="G12" s="211" t="s">
        <v>163</v>
      </c>
      <c r="H12" s="205">
        <v>2382.1</v>
      </c>
      <c r="I12" s="199">
        <v>2381.9</v>
      </c>
      <c r="J12" s="203">
        <f t="shared" si="0"/>
        <v>0.9999160404684942</v>
      </c>
      <c r="K12" s="2"/>
    </row>
    <row r="13" spans="1:11" ht="36">
      <c r="A13" s="123">
        <v>2</v>
      </c>
      <c r="B13" s="215" t="s">
        <v>149</v>
      </c>
      <c r="C13" s="263">
        <v>871</v>
      </c>
      <c r="D13" s="264" t="s">
        <v>38</v>
      </c>
      <c r="E13" s="264" t="s">
        <v>38</v>
      </c>
      <c r="F13" s="265" t="s">
        <v>243</v>
      </c>
      <c r="G13" s="263">
        <v>810</v>
      </c>
      <c r="H13" s="266">
        <v>140.6</v>
      </c>
      <c r="I13" s="259">
        <v>140.5</v>
      </c>
      <c r="J13" s="267">
        <f t="shared" si="0"/>
        <v>0.9992887624466572</v>
      </c>
      <c r="K13" s="2"/>
    </row>
    <row r="14" spans="1:11" ht="63" customHeight="1">
      <c r="A14" s="166">
        <v>3</v>
      </c>
      <c r="B14" s="215" t="s">
        <v>145</v>
      </c>
      <c r="C14" s="265">
        <v>871</v>
      </c>
      <c r="D14" s="262" t="s">
        <v>34</v>
      </c>
      <c r="E14" s="262" t="s">
        <v>25</v>
      </c>
      <c r="F14" s="265" t="s">
        <v>244</v>
      </c>
      <c r="G14" s="265">
        <v>244</v>
      </c>
      <c r="H14" s="268">
        <v>99.6</v>
      </c>
      <c r="I14" s="259">
        <v>99.5</v>
      </c>
      <c r="J14" s="267">
        <f t="shared" si="0"/>
        <v>0.9989959839357431</v>
      </c>
      <c r="K14" s="2"/>
    </row>
    <row r="15" spans="1:11" ht="48.75" customHeight="1">
      <c r="A15" s="166">
        <v>4</v>
      </c>
      <c r="B15" s="215" t="s">
        <v>147</v>
      </c>
      <c r="C15" s="265">
        <v>871</v>
      </c>
      <c r="D15" s="262" t="s">
        <v>34</v>
      </c>
      <c r="E15" s="262" t="s">
        <v>25</v>
      </c>
      <c r="F15" s="265" t="s">
        <v>246</v>
      </c>
      <c r="G15" s="265"/>
      <c r="H15" s="266">
        <v>99.6</v>
      </c>
      <c r="I15" s="259">
        <v>99.5</v>
      </c>
      <c r="J15" s="267">
        <f t="shared" si="0"/>
        <v>0.9989959839357431</v>
      </c>
      <c r="K15" s="2"/>
    </row>
    <row r="16" spans="1:11" ht="27" customHeight="1">
      <c r="A16" s="148"/>
      <c r="B16" s="213" t="s">
        <v>166</v>
      </c>
      <c r="C16" s="163">
        <v>871</v>
      </c>
      <c r="D16" s="120" t="s">
        <v>34</v>
      </c>
      <c r="E16" s="120" t="s">
        <v>25</v>
      </c>
      <c r="F16" s="163" t="s">
        <v>148</v>
      </c>
      <c r="G16" s="163" t="s">
        <v>172</v>
      </c>
      <c r="H16" s="198">
        <v>130.7</v>
      </c>
      <c r="I16" s="199">
        <v>29.8</v>
      </c>
      <c r="J16" s="203">
        <f t="shared" si="0"/>
        <v>0.22800306044376437</v>
      </c>
      <c r="K16" s="2"/>
    </row>
    <row r="17" spans="1:11" ht="30" hidden="1">
      <c r="A17" s="148"/>
      <c r="B17" s="206" t="s">
        <v>152</v>
      </c>
      <c r="C17" s="207">
        <v>871</v>
      </c>
      <c r="D17" s="208" t="s">
        <v>34</v>
      </c>
      <c r="E17" s="208" t="s">
        <v>25</v>
      </c>
      <c r="F17" s="207" t="s">
        <v>148</v>
      </c>
      <c r="G17" s="207" t="s">
        <v>163</v>
      </c>
      <c r="H17" s="200">
        <v>0</v>
      </c>
      <c r="I17" s="199">
        <v>0</v>
      </c>
      <c r="J17" s="204" t="e">
        <f t="shared" si="0"/>
        <v>#DIV/0!</v>
      </c>
      <c r="K17" s="2"/>
    </row>
    <row r="18" spans="1:10" ht="66" customHeight="1">
      <c r="A18" s="195">
        <v>5</v>
      </c>
      <c r="B18" s="216" t="s">
        <v>190</v>
      </c>
      <c r="C18" s="257">
        <v>871</v>
      </c>
      <c r="D18" s="175" t="s">
        <v>34</v>
      </c>
      <c r="E18" s="174" t="s">
        <v>31</v>
      </c>
      <c r="F18" s="271">
        <v>7955205</v>
      </c>
      <c r="G18" s="176"/>
      <c r="H18" s="258">
        <f>H19+H20</f>
        <v>577.2</v>
      </c>
      <c r="I18" s="259">
        <f>I19+I20</f>
        <v>577.2</v>
      </c>
      <c r="J18" s="260">
        <f t="shared" si="0"/>
        <v>1</v>
      </c>
    </row>
    <row r="19" spans="1:11" ht="26.25" customHeight="1">
      <c r="A19" s="94"/>
      <c r="B19" s="213" t="s">
        <v>166</v>
      </c>
      <c r="C19" s="93">
        <v>871</v>
      </c>
      <c r="D19" s="119" t="s">
        <v>34</v>
      </c>
      <c r="E19" s="120" t="s">
        <v>31</v>
      </c>
      <c r="F19" s="193">
        <v>7955205</v>
      </c>
      <c r="G19" s="121">
        <v>243</v>
      </c>
      <c r="H19" s="202">
        <v>162.2</v>
      </c>
      <c r="I19" s="199">
        <v>162.2</v>
      </c>
      <c r="J19" s="203">
        <f t="shared" si="0"/>
        <v>1</v>
      </c>
      <c r="K19" s="2"/>
    </row>
    <row r="20" spans="1:11" ht="25.5" customHeight="1">
      <c r="A20" s="94"/>
      <c r="B20" s="213" t="s">
        <v>152</v>
      </c>
      <c r="C20" s="93">
        <v>871</v>
      </c>
      <c r="D20" s="119" t="s">
        <v>34</v>
      </c>
      <c r="E20" s="120" t="s">
        <v>31</v>
      </c>
      <c r="F20" s="193">
        <v>7955205</v>
      </c>
      <c r="G20" s="121">
        <v>244</v>
      </c>
      <c r="H20" s="202">
        <v>415</v>
      </c>
      <c r="I20" s="199">
        <v>415</v>
      </c>
      <c r="J20" s="203">
        <f t="shared" si="0"/>
        <v>1</v>
      </c>
      <c r="K20" s="2"/>
    </row>
    <row r="21" spans="1:11" ht="0.75" customHeight="1" hidden="1">
      <c r="A21" s="123">
        <v>6</v>
      </c>
      <c r="B21" s="216" t="s">
        <v>189</v>
      </c>
      <c r="C21" s="123">
        <v>871</v>
      </c>
      <c r="D21" s="13" t="s">
        <v>34</v>
      </c>
      <c r="E21" s="117" t="s">
        <v>31</v>
      </c>
      <c r="F21" s="80">
        <v>7955206</v>
      </c>
      <c r="G21" s="118"/>
      <c r="H21" s="197">
        <v>0</v>
      </c>
      <c r="I21" s="197">
        <f>I22</f>
        <v>0</v>
      </c>
      <c r="J21" s="204" t="e">
        <f t="shared" si="0"/>
        <v>#DIV/0!</v>
      </c>
      <c r="K21" s="2"/>
    </row>
    <row r="22" spans="1:10" ht="27" customHeight="1" hidden="1">
      <c r="A22" s="148"/>
      <c r="B22" s="210" t="s">
        <v>152</v>
      </c>
      <c r="C22" s="94">
        <v>871</v>
      </c>
      <c r="D22" s="119" t="s">
        <v>34</v>
      </c>
      <c r="E22" s="120" t="s">
        <v>31</v>
      </c>
      <c r="F22" s="193">
        <v>7955206</v>
      </c>
      <c r="G22" s="121">
        <v>244</v>
      </c>
      <c r="H22" s="199">
        <v>0</v>
      </c>
      <c r="I22" s="201">
        <v>0</v>
      </c>
      <c r="J22" s="203" t="e">
        <f t="shared" si="0"/>
        <v>#DIV/0!</v>
      </c>
    </row>
    <row r="23" spans="1:10" ht="43.5" customHeight="1">
      <c r="A23" s="195">
        <v>6</v>
      </c>
      <c r="B23" s="216" t="s">
        <v>186</v>
      </c>
      <c r="C23" s="263">
        <v>871</v>
      </c>
      <c r="D23" s="262" t="s">
        <v>33</v>
      </c>
      <c r="E23" s="262" t="s">
        <v>86</v>
      </c>
      <c r="F23" s="270" t="s">
        <v>199</v>
      </c>
      <c r="G23" s="118"/>
      <c r="H23" s="259">
        <f>H24</f>
        <v>1700.5</v>
      </c>
      <c r="I23" s="259">
        <v>1700.5</v>
      </c>
      <c r="J23" s="267">
        <f t="shared" si="0"/>
        <v>1</v>
      </c>
    </row>
    <row r="24" spans="1:10" ht="27.75" customHeight="1">
      <c r="A24" s="148"/>
      <c r="B24" s="213" t="s">
        <v>166</v>
      </c>
      <c r="C24" s="94">
        <v>871</v>
      </c>
      <c r="D24" s="120" t="s">
        <v>33</v>
      </c>
      <c r="E24" s="120" t="s">
        <v>86</v>
      </c>
      <c r="F24" s="194" t="s">
        <v>199</v>
      </c>
      <c r="G24" s="121">
        <v>243</v>
      </c>
      <c r="H24" s="199">
        <v>1700.5</v>
      </c>
      <c r="I24" s="201">
        <v>1700.5</v>
      </c>
      <c r="J24" s="203">
        <f t="shared" si="0"/>
        <v>1</v>
      </c>
    </row>
    <row r="25" spans="1:10" ht="15.75" customHeight="1">
      <c r="A25" s="320"/>
      <c r="B25" s="209" t="s">
        <v>200</v>
      </c>
      <c r="C25" s="94"/>
      <c r="D25" s="94"/>
      <c r="E25" s="94"/>
      <c r="F25" s="94"/>
      <c r="G25" s="94"/>
      <c r="H25" s="272">
        <f>H10+H13+H14+H15+H18+H21+H23</f>
        <v>5727.2</v>
      </c>
      <c r="I25" s="259">
        <f>I10+I13+I14+I15+I18+I21+I23</f>
        <v>5726.7</v>
      </c>
      <c r="J25" s="260">
        <f t="shared" si="0"/>
        <v>0.9999126973040927</v>
      </c>
    </row>
    <row r="26" spans="1:10" ht="12.75" hidden="1">
      <c r="A26" s="320"/>
      <c r="B26" s="148"/>
      <c r="C26" s="148"/>
      <c r="D26" s="148"/>
      <c r="E26" s="148"/>
      <c r="F26" s="148"/>
      <c r="G26" s="148"/>
      <c r="H26" s="148"/>
      <c r="I26" s="148"/>
      <c r="J26" s="148"/>
    </row>
    <row r="28" ht="12.75" hidden="1"/>
    <row r="29" ht="12.75" hidden="1"/>
    <row r="30" spans="1:10" ht="49.5" customHeight="1">
      <c r="A30" s="307" t="s">
        <v>198</v>
      </c>
      <c r="B30" s="307"/>
      <c r="C30" s="307"/>
      <c r="D30" s="307"/>
      <c r="E30" s="307"/>
      <c r="F30" s="307"/>
      <c r="G30" s="307"/>
      <c r="H30" s="307"/>
      <c r="I30" s="307"/>
      <c r="J30" s="307"/>
    </row>
  </sheetData>
  <sheetProtection/>
  <mergeCells count="8">
    <mergeCell ref="A25:A26"/>
    <mergeCell ref="A30:J30"/>
    <mergeCell ref="A7:H7"/>
    <mergeCell ref="F1:J1"/>
    <mergeCell ref="B2:J2"/>
    <mergeCell ref="B3:J3"/>
    <mergeCell ref="B4:J4"/>
    <mergeCell ref="A6:J6"/>
  </mergeCells>
  <printOptions/>
  <pageMargins left="0.75" right="0.26" top="0.55" bottom="0.3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2013-05-15T04:36:43Z</cp:lastPrinted>
  <dcterms:created xsi:type="dcterms:W3CDTF">2002-06-04T10:05:56Z</dcterms:created>
  <dcterms:modified xsi:type="dcterms:W3CDTF">2013-05-17T09:58:42Z</dcterms:modified>
  <cp:category/>
  <cp:version/>
  <cp:contentType/>
  <cp:contentStatus/>
</cp:coreProperties>
</file>