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8"/>
  </bookViews>
  <sheets>
    <sheet name="Доходы на 1.01.14" sheetId="1" r:id="rId1"/>
    <sheet name="прил 1" sheetId="2" r:id="rId2"/>
    <sheet name="прил2" sheetId="3" r:id="rId3"/>
    <sheet name="прил 3" sheetId="4" r:id="rId4"/>
    <sheet name="прил 4" sheetId="5" r:id="rId5"/>
    <sheet name="прил 5" sheetId="6" r:id="rId6"/>
    <sheet name="прил 6" sheetId="7" r:id="rId7"/>
    <sheet name="прил 7" sheetId="8" r:id="rId8"/>
    <sheet name="прил 8" sheetId="9" r:id="rId9"/>
  </sheets>
  <definedNames/>
  <calcPr fullCalcOnLoad="1"/>
</workbook>
</file>

<file path=xl/sharedStrings.xml><?xml version="1.0" encoding="utf-8"?>
<sst xmlns="http://schemas.openxmlformats.org/spreadsheetml/2006/main" count="2945" uniqueCount="647">
  <si>
    <t>Доходы бюджета МО г.Советск на 2014-2016 год по группам, подгруппам, статьям и подстатьям классификации доходов бюджетов РФ</t>
  </si>
  <si>
    <t>тыс.руб.</t>
  </si>
  <si>
    <t>Код классификации</t>
  </si>
  <si>
    <t>Наименование показателей</t>
  </si>
  <si>
    <t>План 2013г.</t>
  </si>
  <si>
    <t>Исполнено на 01.10.2013г.</t>
  </si>
  <si>
    <t>Ожидаемое исполнение 2013г.</t>
  </si>
  <si>
    <t>План 2014г.</t>
  </si>
  <si>
    <t>План 2015 г.</t>
  </si>
  <si>
    <t>План 2016 г.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</si>
  <si>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</si>
  <si>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</si>
  <si>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</si>
  <si>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</si>
  <si>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</si>
  <si>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</si>
  <si>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</si>
  <si>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color indexed="12"/>
        <rFont val="Times New Roman"/>
        <family val="1"/>
      </rPr>
      <t>1</t>
    </r>
    <r>
      <rPr>
        <sz val="9"/>
        <color indexed="12"/>
        <rFont val="Times New Roman"/>
        <family val="1"/>
      </rPr>
      <t xml:space="preserve"> и 228 Налогового кодекса Российской Федерации</t>
    </r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</si>
  <si>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</si>
  <si>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</si>
  <si>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</si>
  <si>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</si>
  <si>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</si>
  <si>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Федерациидеятельность по найму у физических лиц на основании патента в соответствии  со с</t>
  </si>
  <si>
    <t>000 1 05 00000 00 0000 000</t>
  </si>
  <si>
    <t>НАЛОГИ НА СОВОКУПНЫЙ ДОХОД</t>
  </si>
  <si>
    <t>000 1 05 03000 01 0000 110</t>
  </si>
  <si>
    <t xml:space="preserve">Единый  сельскохозяйственный налог </t>
  </si>
  <si>
    <t>000 1 06 00000 00 0000 000</t>
  </si>
  <si>
    <t>НАЛОГИ НА ИМУЩЕСТВО</t>
  </si>
  <si>
    <t>000 1 06 01000 00 0000 110</t>
  </si>
  <si>
    <t>Налог на имущество  физических лиц</t>
  </si>
  <si>
    <t>000 1 06 01030 10 0000 110</t>
  </si>
  <si>
    <t>Налог на имущество  физических лиц, взимаемый по ставкам, применяемым к обектам налогообложения, расположенным в границах  поселений</t>
  </si>
  <si>
    <t>000 1 06 06000 00 0000 110</t>
  </si>
  <si>
    <t>Земельный налог</t>
  </si>
  <si>
    <t>000 1 06 06010 00 0000 110</t>
  </si>
  <si>
    <t>Земмельный налог, взимаемый по ставкам, установленным в соответствии с подпунктом 1 пункта 1 статьи 394 НК РФ</t>
  </si>
  <si>
    <t>000 1 06 06013 10 0000 110</t>
  </si>
  <si>
    <t>Земельный налог, взимаемый по ставкам, установленным в соответствии с подпунктом 1 пункта 1 статьи 394 НК РФ, и применяемым к объектам налогообложения расположенным в границах  поселений</t>
  </si>
  <si>
    <t>000 1 06 06020 00 0000 110</t>
  </si>
  <si>
    <t>Земмельный налог, взимаемый по ставкам, установленным в соответствии с подпунктом 2 пункта 1 статьи 394 НК РФ</t>
  </si>
  <si>
    <t>000 1 06 06023 10 0000 110</t>
  </si>
  <si>
    <t>Земельный налог, взимаемый по ставкам, установленным в соответствии с подпунктом 2 пункта 1 статьи 394 НК РФ, и применяемым к объектам налогообложения расположенным в границах  поселений</t>
  </si>
  <si>
    <t>с учетом повышения ставок</t>
  </si>
  <si>
    <t>000 1 08 00000 00 0000 000</t>
  </si>
  <si>
    <t xml:space="preserve">ГОСУДАРСТВЕННАЯ ПОШЛИНА 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</si>
  <si>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</si>
  <si>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</si>
  <si>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</si>
  <si>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</si>
  <si>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000 1 09 00000 00 0000 000</t>
  </si>
  <si>
    <t>Задолженность и перерасчеты по отмененным налогам,сборам и иным обязательным платежам</t>
  </si>
  <si>
    <t>000 1 09 04000 00 0000 110</t>
  </si>
  <si>
    <t>Налоги на имущество</t>
  </si>
  <si>
    <t>000 1 09 04050 00 0000110</t>
  </si>
  <si>
    <t>Земельный налог (по обязательстам, возникшим  до 01 января 2006 г)</t>
  </si>
  <si>
    <t>000 1 09 04053 10 0000110</t>
  </si>
  <si>
    <t>Земельный налог (по обязательствам, возникшим до        1 января 2006 года), мобилизуемый на территориях поселений</t>
  </si>
  <si>
    <t>000 1 11 00000 00 0000 000</t>
  </si>
  <si>
    <t xml:space="preserve">ДОХОДЫ  ОТ ИСПОЛЬЗОВАНИЯ ИМУЩЕСТВА, НАХОДЯЩЕГОСЯ В ГОСУДАРСТВЕННОЙ И МУНИЦИПАЛЬНОЙ СОБСТВЕННОСТИ 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</si>
  <si>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</si>
  <si>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</si>
  <si>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000 1 11 05035 10 0000 120</t>
  </si>
  <si>
    <t>Доходы от сдачи в аренду имущества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</si>
  <si>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000 1 11 09045 10 0000 120</t>
  </si>
  <si>
    <t>Прочие   поступления   от   использования имущества, находящегося  в  собственности поселений   (за   исключением   имущества муниципальных бюджетных и  автономных   учреждений, а также имущества  муниципальных  унитарных предприятий, в том числе казенных</t>
  </si>
  <si>
    <t>000 1 13 00000 00 0000 130</t>
  </si>
  <si>
    <t>ДОХОДЫ ОТ ОКАЗАНИЯ ПЛАТНЫХ УСЛУГ И КОМПЕНСАЦИИ ЗАТРАТ ГОСУДАРСТВА</t>
  </si>
  <si>
    <t>000 1 13 01995 10 0000 130</t>
  </si>
  <si>
    <t>Прочие доходы от оказания платных услуг (работ) получателями средств бюджетов поселений</t>
  </si>
  <si>
    <t>000 1 13 02995 10 0000 130</t>
  </si>
  <si>
    <t>Прочие доходы от компенсации затрат бюджетов поселений</t>
  </si>
  <si>
    <t>000 1 14 00000 00 0000 000</t>
  </si>
  <si>
    <t>ДОХОДЫ ОТ ПРОДАЖИ МАТЕРИАЛЬНЫХ И НЕМАТЕРИАЛЬНЫХ АКТИВОВ</t>
  </si>
  <si>
    <t>000 1 14 002053 10 0000 430</t>
  </si>
  <si>
    <t>Доходы от  реализации  иного  имущества, находящегося в  собственности  поселений  (за исключением имущества  муниципальных бюджетных  и  автономных  учреждений,  а также имущества муниципальных  унитарных предприятий, в том  числе  казенных),  в части реализации материальных запасов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</si>
  <si>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</si>
  <si>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 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</si>
  <si>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</si>
  <si>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</si>
  <si>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</si>
  <si>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</si>
  <si>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000 1 14 06025 10 0000 430</t>
  </si>
  <si>
    <t>Доходы от  продажи  земельных  участков,находящихся  в  собственности  поселений (за   исключением   земельных   участков муниципальных  бюджетных  и   автономных учреждений)</t>
  </si>
  <si>
    <t>000 116 33050 10 0000 140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</si>
  <si>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</si>
  <si>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000 1 17 05 000 00 0000 180</t>
  </si>
  <si>
    <t>ПРОЧИЕ НЕНАЛОГОВЫЕ ДОХОДЫ</t>
  </si>
  <si>
    <t>000 1 17 05050 10 0000 180</t>
  </si>
  <si>
    <t>Прочие неналоговые доходы бюджетов поселений</t>
  </si>
  <si>
    <t>000 1 17 01050 10 0000 180</t>
  </si>
  <si>
    <t>Невыясненные поступления, зачисляемые в бюджет поселений</t>
  </si>
  <si>
    <t>000 2 00 00000 00 0000 000</t>
  </si>
  <si>
    <t>БЕЗВОЗМЕЗДНЫЕ 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</si>
  <si>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</si>
  <si>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</si>
  <si>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</si>
  <si>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</si>
  <si>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</si>
  <si>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</si>
  <si>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000 2 02 01001 10 0000 151</t>
  </si>
  <si>
    <t>Дотации бюджетам поселений на выравнивание бюджетной обеспеченности</t>
  </si>
  <si>
    <t>000 2 02 01003 10 0000 151</t>
  </si>
  <si>
    <t>Дотации бюджетам поселений на поддержку мер по обеспечению сбалансированности бюджетов</t>
  </si>
  <si>
    <t>000 2 02 03000 00 0000 151</t>
  </si>
  <si>
    <t>Субвенции бюджетам субъектов Российской Федерации и муниципальных образований</t>
  </si>
  <si>
    <t>000 2 02 03015 00 0000 151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</si>
  <si>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</si>
  <si>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</si>
  <si>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</si>
  <si>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000 2 02 04014 10 0000 151</t>
  </si>
  <si>
    <t>Межбюджетные трансферта,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</si>
  <si>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000 2 02 04025 10 0000 151</t>
  </si>
  <si>
    <t>Иные межбюджетные трансферты бюджетам поселений на комплектование книжных фондов библиотек муниципальных образований</t>
  </si>
  <si>
    <t>000 2 02 04999 00 0000 151</t>
  </si>
  <si>
    <t>Прочие межбюджетные трансферты</t>
  </si>
  <si>
    <t>000 2 02 04999 10 0000 151</t>
  </si>
  <si>
    <t>Прочие межбюджетные трансферты, передаваемые бюджетам поселений</t>
  </si>
  <si>
    <t>резервный фонд</t>
  </si>
  <si>
    <t>Закон Тульской области "О библиотечном деле"</t>
  </si>
  <si>
    <t>Долгосрочная целевая программа "Культура Тульской области (2013-2016 годы)" 25-% надбавка к зарплате работникам культуры</t>
  </si>
  <si>
    <t>Закон Тульской области "Об установлении региональных надбавок работникам организаций бюджетной сферы Тульской области"</t>
  </si>
  <si>
    <t>ЗТО "О наделении органов местного самоуправления госполномочиями по предоставлению мер соц.поддержки работникам муниципальных библиотек, мун. Музеев и их филиалов"</t>
  </si>
  <si>
    <t>Финансовая помощь, выделенная из бюджета МО Щекинский район</t>
  </si>
  <si>
    <t>свалки</t>
  </si>
  <si>
    <t>ДЦП "Модернизация и капитальный ремонт объектов коммунальной онфраструктуры МО Щекинский район на 2012-2016 годы"</t>
  </si>
  <si>
    <t>ДЦП "Газификация населенных пунктов МО Щекинский район на 2012-2016 годы"</t>
  </si>
  <si>
    <t>Долгосрочная целевая программа "Преодоление последствий радиационных аварий в муниципальном образовании Щекинский район на период до 2015 года"</t>
  </si>
  <si>
    <t>народный бюджет</t>
  </si>
  <si>
    <t>ремонт автомобильных дорог общего пользования (областные13028)</t>
  </si>
  <si>
    <t>ремонт автомобильных дорог общего пользования ст.3150207</t>
  </si>
  <si>
    <t>субсидии из обл.бюджета (ст.5224700) дворовые территории</t>
  </si>
  <si>
    <t>субсидии из обл.бюджета на ремонт дорог(ст.5224700)</t>
  </si>
  <si>
    <t>000 2 03 0000000 0000 180</t>
  </si>
  <si>
    <t>Безвозмездные поступления от государственных (муниципальных) организаций</t>
  </si>
  <si>
    <t>000 2 04 00000 00 0000 180</t>
  </si>
  <si>
    <t>Безвозмездные поступления от негосударственных (муниципальных) организаций</t>
  </si>
  <si>
    <t>000 2 04 05020 10 0000 180</t>
  </si>
  <si>
    <t>Поступления от денежных пожертвований, предоставляемых негосударственными организациями получателям средств  бюджетов поселений</t>
  </si>
  <si>
    <t>000 2 04 05099 10 0000 180</t>
  </si>
  <si>
    <t>Прочие безвозмездные поступления от негосударственных организаций в бюджеты поселений</t>
  </si>
  <si>
    <t>ВСЕГО ДОХОДОВ</t>
  </si>
  <si>
    <t>обороты</t>
  </si>
  <si>
    <t xml:space="preserve">налоговые </t>
  </si>
  <si>
    <t>неналоговые</t>
  </si>
  <si>
    <t>Сумма налоговых, неналоговых доходов (за вычетом доходов от продаж), дотаций из бюджетов других уровней</t>
  </si>
  <si>
    <t>прочие межбюджетные трансферты на оплату труда работников учреждений культурно-досугового типа</t>
  </si>
  <si>
    <t xml:space="preserve">000 2 07 05020 10 0000 180 </t>
  </si>
  <si>
    <t>Поступления от денежных пожертвований, предоставляемых физическими лицами получателям средств бюджетов поселений</t>
  </si>
  <si>
    <t>000 2 07 00000 00 0000 180</t>
  </si>
  <si>
    <t xml:space="preserve">Прочие безвозмездные поступления </t>
  </si>
  <si>
    <t>Начальник сектора по финансовым вопросам и муниц.заказу _____________Н.Ю.Грекова</t>
  </si>
  <si>
    <t>Земельный налог, взимаемый по ставкам, установленным в соответствии с подпунктом 1 пункта 1 статьи 394 НК РФ</t>
  </si>
  <si>
    <t>Земельный налог, взимаемый по ставкам, установленным в соответствии с подпунктом 2 пункта 1 статьи 394 НК РФ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</si>
  <si>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</si>
  <si>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000 1 14 002053 10 0000 410</t>
  </si>
  <si>
    <t>прочие межбюджетные трансферты по обеспечению пожарной безопасности</t>
  </si>
  <si>
    <t>ЗТО "О наделении органов местного самоуправления госполномочиями по предоставлению мер соц.поддержки работникам муниципальных библиотек, мун. музеев и их филиалов"</t>
  </si>
  <si>
    <t>Приложение 2</t>
  </si>
  <si>
    <t>Исполнение доходов бюджета муниципального образования город Советск Щекинского района по кодам видов доходов, подвидов доходов, классификации операций сектора государственного управления, относящихся к доходам бюджета  за 2014 год</t>
  </si>
  <si>
    <t>тыс.руб</t>
  </si>
  <si>
    <t>План на 2014год</t>
  </si>
  <si>
    <t>Исполнено на 01.01.2015г</t>
  </si>
  <si>
    <t>Приложение 1</t>
  </si>
  <si>
    <t>Исполнение доходов бюджета муниципального образования город Советск Щекинского района по кодам классификации доходов бюджетов за 2014 год</t>
  </si>
  <si>
    <t>Код бюджетной классификации</t>
  </si>
  <si>
    <t>администратора поступлений</t>
  </si>
  <si>
    <t>доходов бюджета МО</t>
  </si>
  <si>
    <t>ДОХОДЫ, ВСЕГО</t>
  </si>
  <si>
    <t>Федеральная налоговая служба</t>
  </si>
  <si>
    <t xml:space="preserve"> 1 01 02000 01 0000 110</t>
  </si>
  <si>
    <t xml:space="preserve"> 1 01 02010 01 0000 110</t>
  </si>
  <si>
    <t>1 01 02020 01 0000 110</t>
  </si>
  <si>
    <t>1 01 02030 01 0000 110</t>
  </si>
  <si>
    <t xml:space="preserve"> 1 06 01000 00 0000 110</t>
  </si>
  <si>
    <t>1 06 01030 10 0000 110</t>
  </si>
  <si>
    <t>1 06 06000 00 0000 110</t>
  </si>
  <si>
    <t>1 06 06013 10 0000 110</t>
  </si>
  <si>
    <t>1 06 06023 10 0000 110</t>
  </si>
  <si>
    <t>Финансовое управление администрации муниципального образования Щекинский район</t>
  </si>
  <si>
    <t>2 02 01001 10 0000 151</t>
  </si>
  <si>
    <t>2 02 01003 10 0000 151</t>
  </si>
  <si>
    <t>Администрация муниципального образования Щекинский район</t>
  </si>
  <si>
    <t>1 11 05013 10 0000 120</t>
  </si>
  <si>
    <t>1 14 06013 10 0000 430</t>
  </si>
  <si>
    <t>Администрация муниципального образования город Советск Щекинского района</t>
  </si>
  <si>
    <t>1 08 00000 00 0000 000</t>
  </si>
  <si>
    <t>1 08 04020 01 0000 110</t>
  </si>
  <si>
    <t>202 01000 00 0000 151</t>
  </si>
  <si>
    <t>1 11 00000 00 0000 000</t>
  </si>
  <si>
    <t>1 11 05035 10 0000 120</t>
  </si>
  <si>
    <t>1 11 09045 10 0000 120</t>
  </si>
  <si>
    <t>1 13 01995 10 0000 130</t>
  </si>
  <si>
    <t>1 13 02995 10 0000 130</t>
  </si>
  <si>
    <t>1 14 06025 10 0000 430</t>
  </si>
  <si>
    <t>1 17 05050 10 0000 180</t>
  </si>
  <si>
    <t>1 17 01050 10 0000 180</t>
  </si>
  <si>
    <t>2 02 03015 10 0000 151</t>
  </si>
  <si>
    <t>2 02 04999 10 0000 151</t>
  </si>
  <si>
    <t>2 04 05020 10 0000 180</t>
  </si>
  <si>
    <t xml:space="preserve">2 07 05020 10 0000 180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</si>
  <si>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</si>
  <si>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1 14 02053 10 0000 410</t>
  </si>
  <si>
    <t>Налог на имущество  физических лиц, взимаемый по ставкам, применяемым к объектам налогообложения, расположенным в границах  поселений</t>
  </si>
  <si>
    <t>к решению Собрания депутатов МО город Советск Щекинского района   №_________ от ____________2015г                                                                                                                   "Об исполнении бюджета МО город Советск Щекинского района за 2014 год"</t>
  </si>
  <si>
    <t>Приложение 3</t>
  </si>
  <si>
    <t xml:space="preserve">к решению Собрания депутатов МО город Советск  Щекинского района                                                                                            №_________ от ______________ 2015 года                                                                                                                                                    "Об исполнении бюджета муниципального образования  город Советск Щекинского района                                                                                 за 2014 год </t>
  </si>
  <si>
    <t xml:space="preserve">Исполнение расходов бюджета муниципального образования город Советск Щекинского района по ведомственной структуре расходов  бюджета муниципального образования город Советск Щекинского района  за 2014 год </t>
  </si>
  <si>
    <t>№ п/п</t>
  </si>
  <si>
    <t>Наименование показателя</t>
  </si>
  <si>
    <t>Код бюджетной классфикации</t>
  </si>
  <si>
    <t>Утверждено решением Собрания депутатов "О бюджете МО г.Советск на 2014 год и плановый период 2015 и 2016 годов"</t>
  </si>
  <si>
    <t>Исполнено</t>
  </si>
  <si>
    <t>ГРБС</t>
  </si>
  <si>
    <t>раздел</t>
  </si>
  <si>
    <t>подраздел</t>
  </si>
  <si>
    <t>целевая статья</t>
  </si>
  <si>
    <t>Группа видов  расходов</t>
  </si>
  <si>
    <t>Администрация МО г.Советск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</si>
  <si>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</si>
  <si>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</si>
  <si>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</si>
  <si>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</si>
  <si>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функционирования Администрации  МО</t>
  </si>
  <si>
    <t>92</t>
  </si>
  <si>
    <t>Глава администрации</t>
  </si>
  <si>
    <t>1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</si>
  <si>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</t>
  </si>
  <si>
    <t>0011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</si>
  <si>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</si>
  <si>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100</t>
  </si>
  <si>
    <t>Аппарат администрации</t>
  </si>
  <si>
    <t>2</t>
  </si>
  <si>
    <t>Расходы на обеспечение функций органов местного самоуправления</t>
  </si>
  <si>
    <t>0019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</si>
  <si>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</si>
  <si>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</si>
  <si>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</si>
  <si>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</si>
  <si>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Межбюджетные трансферты бюджету муниципального района из бюджетов поселений</t>
  </si>
  <si>
    <t>97</t>
  </si>
  <si>
    <t>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соответствие с заключенными соглашениями</t>
  </si>
  <si>
    <r>
      <t xml:space="preserve">Расходы за счет переданных полномочий на </t>
    </r>
    <r>
      <rPr>
        <b/>
        <u val="single"/>
        <sz val="8"/>
        <color indexed="8"/>
        <rFont val="Times New Roman"/>
        <family val="1"/>
      </rPr>
      <t xml:space="preserve">выдачу разрешений на ввод в эксплуатацию при осуществлении строительства , реконстукции и объектов капстроительства </t>
    </r>
  </si>
  <si>
    <t>Межбюджетные трансферты</t>
  </si>
  <si>
    <t>8507</t>
  </si>
  <si>
    <r>
      <t xml:space="preserve">Расходы за счет переданных полномочий на </t>
    </r>
    <r>
      <rPr>
        <b/>
        <u val="single"/>
        <sz val="8"/>
        <color indexed="8"/>
        <rFont val="Times New Roman"/>
        <family val="1"/>
      </rPr>
      <t xml:space="preserve">осуществление муниципального жилищного Контроля </t>
    </r>
  </si>
  <si>
    <t>8510</t>
  </si>
  <si>
    <r>
      <t xml:space="preserve">Расходы за счет переданных полномочий на </t>
    </r>
    <r>
      <rPr>
        <b/>
        <u val="single"/>
        <sz val="8"/>
        <color indexed="8"/>
        <rFont val="Times New Roman"/>
        <family val="1"/>
      </rPr>
      <t xml:space="preserve">осуществление муниципального земельного контроля </t>
    </r>
  </si>
  <si>
    <t>8511</t>
  </si>
  <si>
    <r>
      <t>Расходы за счет переданных полномочий на выдачу</t>
    </r>
    <r>
      <rPr>
        <b/>
        <u val="single"/>
        <sz val="8"/>
        <color indexed="8"/>
        <rFont val="Times New Roman"/>
        <family val="1"/>
      </rPr>
      <t xml:space="preserve"> разрешений на строительство</t>
    </r>
  </si>
  <si>
    <t>8506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</si>
  <si>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</si>
  <si>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</si>
  <si>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r>
      <t xml:space="preserve">Расходы за счет переданных полномочий на </t>
    </r>
    <r>
      <rPr>
        <b/>
        <u val="single"/>
        <sz val="8"/>
        <color indexed="8"/>
        <rFont val="Times New Roman"/>
        <family val="1"/>
      </rPr>
      <t>формирование и исполнение бюджета</t>
    </r>
  </si>
  <si>
    <t>8503</t>
  </si>
  <si>
    <r>
      <t xml:space="preserve">Расходы за счет переданных полномочий на </t>
    </r>
    <r>
      <rPr>
        <b/>
        <u val="single"/>
        <sz val="8"/>
        <color indexed="8"/>
        <rFont val="Times New Roman"/>
        <family val="1"/>
      </rPr>
      <t>осуществление внешнего муниципального финансового контроля</t>
    </r>
  </si>
  <si>
    <t>8504</t>
  </si>
  <si>
    <t>Проведение выборов и референдумов</t>
  </si>
  <si>
    <t>07</t>
  </si>
  <si>
    <t>Обеспечение проведения выборов и референдумов</t>
  </si>
  <si>
    <t>93</t>
  </si>
  <si>
    <t>Расходы на проведение выборов и референдумов в законодательные (предстваительные) органы поселений МО Щекинского района в рамках непрограммного направления деятельности "Обеспечение проведения выборов и референдумов"</t>
  </si>
  <si>
    <t xml:space="preserve">Закупка товаров, работ, услуг для муниципальных нужд в рамках непрограммного направления деятельности "Обеспечение проведения выборов и референдумов" </t>
  </si>
  <si>
    <t>2880</t>
  </si>
  <si>
    <t xml:space="preserve">Закупка товаров, работ и услуг для государственных (муниципальных) нужд </t>
  </si>
  <si>
    <t>Резервные фонды</t>
  </si>
  <si>
    <t>11</t>
  </si>
  <si>
    <t>94</t>
  </si>
  <si>
    <t>Управление резервным фондом администрации в рамках непрограммных направлений деятельности "Резервные фонды"</t>
  </si>
  <si>
    <t>2881</t>
  </si>
  <si>
    <t>Другие общегосударственные вопросы</t>
  </si>
  <si>
    <t>13</t>
  </si>
  <si>
    <t>Субсидии межмуниципального характера бюджету муниципального района из бюджетов поселений</t>
  </si>
  <si>
    <t>3</t>
  </si>
  <si>
    <t>Расходы за счет переданных полномочий на формирование и содержание муниципального архива, включая хранение архивных фондов поселений в рамках подпрограммы "Развитие архивного дела ЩР"</t>
  </si>
  <si>
    <t>8501</t>
  </si>
  <si>
    <t>Межбюджетные трансферты в рамках непрограммного направления деятельности "Межбюджетные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соответствие с заключенными соглашениями"</t>
  </si>
  <si>
    <t>500</t>
  </si>
  <si>
    <t>Муниципальная программма " Управление муниципальными финансами в муниципальном  образовании город Советск Щекинского района"</t>
  </si>
  <si>
    <t>02</t>
  </si>
  <si>
    <t>Подпрограмма «Организация деятельности МКУ «Централизованная бухгалтерия муниципального образования город Советск Щекинского района» муниципальной программы " Управление муниципальными финансами в муниципальном  образовании город Советск Щекинского района"</t>
  </si>
  <si>
    <t>Расходы на обеспечение деятельности (оказание услуг) муниципальных учреждений в рамках подпрограммы «Организация деятельности МКУ «Централизованная бухгалтерия муниципального образования город Советск Щекинского района» муниципальной программы " Управление муниципальными финансами в муниципальном  образовании город Советск Щекинского района"</t>
  </si>
  <si>
    <t>0059</t>
  </si>
  <si>
    <t>Расходы на опубликование нормативно-правовых актов в рамках непрограммного направления деятельности "Обеспечение функционирования Администрации МО"</t>
  </si>
  <si>
    <t>2886</t>
  </si>
  <si>
    <t>Расходы по предоставлению статистической информации в рамках непрограммного направления деятельности "Обеспечение функционирования Администрации МО"</t>
  </si>
  <si>
    <t>2969</t>
  </si>
  <si>
    <t>Расходы на выполнение судебных актов по искам о возмещении вреда, причиненными незаконными действиями (бездействиями) муниципальных органов в рамках непрограммного направления деятельности "Обеспечение функционирования Администрации МО"</t>
  </si>
  <si>
    <t>2884</t>
  </si>
  <si>
    <t>Исполнение судебных актов</t>
  </si>
  <si>
    <t>Муниципальная программа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</si>
  <si>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Подпрограмма "Оформление бесхозяйного имущества, расположенного на территории муниципального образования город Советск Щекинского района в 2014-2016 годах"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</si>
  <si>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Признание прав и регулирование отношений по муниципальной собственности в рамках подпрограммы "Оформление бесхозяйного имущества, расположенного на территории муниципального образования город Советск Щекинского района в 2014-2016 годах"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</si>
  <si>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2907</t>
  </si>
  <si>
    <t>Подпрограмма "Содержание имущества и казны в муниципальном образовании город Советск Щекинского районав 2014-2016 годах"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</si>
  <si>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Содержание и обслуживание мемориала "Вечный огонь" в рамках подпрограммы "Содержание имущества и казны в муниципальном образовании город Советск Щекинского районав 2014-2016 годах"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</si>
  <si>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2927</t>
  </si>
  <si>
    <t>признание прав и регулирование отношений по муниципальной собственности в рамках подпрограммы "Содержание имущества и казны в муниципальном образовании город Советск Щекинского районав 2014-2016 годах"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</si>
  <si>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Подпрограмма «Перевод нежилых помещений в жилые на территории муниципального образования город Советск Щекинского района в 2014-2016 годах"муниципальной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</si>
  <si>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Обеспечение мероприятий по переводу нежилых помещений в жилые  в рамках подпрограммы «Перевод нежилых помещений в жилые на территории муниципального образования город Советск Щекинского района в 2014-2016 годах"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</si>
  <si>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2930</t>
  </si>
  <si>
    <t>Непрограммные расходы</t>
  </si>
  <si>
    <t>99</t>
  </si>
  <si>
    <t>Иные непрограммные мероприятия</t>
  </si>
  <si>
    <t>9</t>
  </si>
  <si>
    <t>Расходы по разработке символики муниципального образования по иным непрограммным мероприятиям в рамках непрограммных расходов</t>
  </si>
  <si>
    <t>2982</t>
  </si>
  <si>
    <t>Уплата членских взносов по иным непрограммным мероприятиям в рамках непрограммных расходов</t>
  </si>
  <si>
    <t>2988</t>
  </si>
  <si>
    <t>Взнос муниципального образования в установной капитал</t>
  </si>
  <si>
    <t>Национальная оборона</t>
  </si>
  <si>
    <t>Мобилизационная и вневойсковая подготовка</t>
  </si>
  <si>
    <t>03</t>
  </si>
  <si>
    <t>0</t>
  </si>
  <si>
    <t>0000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</si>
  <si>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</t>
  </si>
  <si>
    <t>5118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</si>
  <si>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в рамках непрограммного направления деятельности "Осуществление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расходов"</t>
  </si>
  <si>
    <t>Социальное обеспечение и иные выплаты населению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</si>
  <si>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</si>
  <si>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</si>
  <si>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</si>
  <si>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r>
      <t xml:space="preserve">Расходы за счет переданных полномочий на </t>
    </r>
    <r>
      <rPr>
        <u val="single"/>
        <sz val="8"/>
        <color indexed="8"/>
        <rFont val="Times New Roman"/>
        <family val="1"/>
      </rPr>
      <t>создание, содержание и организацию деятельности аварийно-спасательных служб</t>
    </r>
  </si>
  <si>
    <t>8509</t>
  </si>
  <si>
    <t>Муниципальная программа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</si>
  <si>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 "Совершенствование гражданской обороны, системы предупреждения и ликвидации чрезвычайных ситуаций, защиты населения и территории муниципального образования город Советск в 2014-2016 годах"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</si>
  <si>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Накопление материально-технических ресурсов для ликвидации ЧС в рамках подпрограммы "Совершенствование гражданской обороны, системы предупреждения и ликвидации чрезвычайных ситуаций, защиты населения и территории муниципального образования город Советск в 2014-2016 годах"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</si>
  <si>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2931</t>
  </si>
  <si>
    <t>Подпрограмма "Профилактика экстремизма, терроризма в муниципальном образовании город Советск в 2014-2016 годах"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</si>
  <si>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Мероприятия по профилактике правонарушений, терроризма, экстримизма в рамках  подпрограммы "Профилактика экстремизма, терроризма в муниципальном образовании город Советск Щекинского района в 2014-2016 годах"муниципальной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</si>
  <si>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2903</t>
  </si>
  <si>
    <t>Обеспечение пожарной безопасности</t>
  </si>
  <si>
    <t>10</t>
  </si>
  <si>
    <t>Муниципальная программа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</si>
  <si>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Подпрограмма"Обеспечение первичных мер пожарной безопасности в МО город Советск" в 2014-2016 годах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</si>
  <si>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Обеспечение первичных мер пожарной безопасности в муниципальном образовании в рамках подпрограммы"Обеспечение первичных мер пожарной безопасности в МО город Советск" в 2014-2016 годах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</si>
  <si>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2909</t>
  </si>
  <si>
    <t>Информирование населения по противопожарной тематике в рамках подпрограммы"Обеспечение первичных мер пожарной безопасности в МО город Советск" в 2014-2016 годах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</si>
  <si>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2932</t>
  </si>
  <si>
    <t>Национальная экономика</t>
  </si>
  <si>
    <t>Дорожное хозяйство(дорожные фонды)</t>
  </si>
  <si>
    <t>Муниципальная программа «Развитие транспортной системы муниципального образования город Советск  Щекинского района»</t>
  </si>
  <si>
    <t>Подпрограмма «Модернизация и развитие автомобильных дорог на территории муниципального образования город Советск Щекинского района в 2014-2016 годах» муниципальной программы «Развитие транспортной системы муниципального образования город Советск  Щекинского района»</t>
  </si>
  <si>
    <t>Ремонт дорог в рамках подпрограммы «Модернизация и развитие автомобильных дорог на территории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</t>
  </si>
  <si>
    <t>2910</t>
  </si>
  <si>
    <t>Подпрограмма «Содержание и текущий ремонт автомобильных дорог, проездов, элементов обустройства улично-дорожной сети  муниципального образования город Советск Щекинского района в 2014-2016 годах» муниципальной программы «Развитие транспортной системы муниципального образования город Советск  Щекинского района»</t>
  </si>
  <si>
    <t>Ремонт тротуаров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 Щекинского района в 2014-2016 годах» муниципальной программы «Развитие транспортной системы муниципального образования город Советск  Щекинского района»</t>
  </si>
  <si>
    <t>2912</t>
  </si>
  <si>
    <t xml:space="preserve">Установка и разработка схемы дислокации дорожных знаков и дорожной разметки дорог общего пользования 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 Щекинского района в 2014-2016 годах» муниципальной программы «Развитие транспортной системы муниципального образования город Советск  Щекинского района» </t>
  </si>
  <si>
    <t>2913</t>
  </si>
  <si>
    <t xml:space="preserve">Содержание автомобильных дорог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 Щекинского района в 2014-2016 годах» муниципальной программы «Развитие транспортной системы муниципального образования город Советск  Щекинского района» </t>
  </si>
  <si>
    <t>2933</t>
  </si>
  <si>
    <t>субсидии бюджетам муниципальных образований на реализацию проекта "Народный бюджет" по иным непрограммным мероприятиям в рамках непрограммных расходов</t>
  </si>
  <si>
    <t>8055</t>
  </si>
  <si>
    <t>Другие вопросы в области национальной экономики</t>
  </si>
  <si>
    <t>12</t>
  </si>
  <si>
    <r>
      <t xml:space="preserve">Расходы за счет переданных полномочий на </t>
    </r>
    <r>
      <rPr>
        <u val="single"/>
        <sz val="8"/>
        <rFont val="Times New Roman"/>
        <family val="1"/>
      </rPr>
      <t>подготовку, утверждение и выдача градостроительных планов земельных участков</t>
    </r>
  </si>
  <si>
    <t>8505</t>
  </si>
  <si>
    <r>
      <t xml:space="preserve">Расходы за счет переданных полномочий на </t>
    </r>
    <r>
      <rPr>
        <u val="single"/>
        <sz val="8"/>
        <rFont val="Times New Roman"/>
        <family val="1"/>
      </rPr>
      <t>организацию жилищного строительства</t>
    </r>
  </si>
  <si>
    <t>8508</t>
  </si>
  <si>
    <t>Жилищно-коммунальное хозяйство</t>
  </si>
  <si>
    <t>05</t>
  </si>
  <si>
    <t>Жилищное хозяйство</t>
  </si>
  <si>
    <t>Муниципальная программа "Обеспечение качественным жильем и услугами ЖКХ граждан  муниципального образования город Советск Щекинского района"</t>
  </si>
  <si>
    <t>Подпрограмма « Проведение ремонта жилых помещений ветеранов Великой Отечественной войны в муниципальном образовании город Советск Щекинского района в 2014-2016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</si>
  <si>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Текущий ремонт жилого фонда в рамках  подпрограммы « Проведение ремонта жилых помещений ветеранов Великой Отечественной войны в муниципальном образовании город Советск Щекинского района в 2014-2016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</si>
  <si>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2915</t>
  </si>
  <si>
    <t>Подпрограмма «Проведение ремонта жилых помещений муниципального жилого фонда в муниципальном образовании  город Советск Щекинского района в 2014-2016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</si>
  <si>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Текущий ремонт жилого фонда в рамках  подпрограммы «Проведение ремонта жилых помещений муниципального жилого фонда в муниципальном образовании  город Советск Щекинского района в 2014-2016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</si>
  <si>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Подпрограмма «Проведение капитального ремонта в многоквартирных домах на территории  муниципального образования город Советск Щекинского района в 2014-2016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</si>
  <si>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Текущий ремонт жилого фонда в рамках подпрограммы «Проведение капитального ремонта в многоквартирных домах на территории  муниципального образования город Советск Щекинского района в 2014-2016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</si>
  <si>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Капитальный ремонт жилого фонда в рамках подпрограммы «Проведение капитального ремонта в многоквартирных домах на территории  муниципального образования город Советск,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</si>
  <si>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2934</t>
  </si>
  <si>
    <t>Подпрограмма "Содержание имущества и казны в муниципальном образовании город Советск Щекинского района в 2014-2016 годах"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</si>
  <si>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 в 2014-2016 годах"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</si>
  <si>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2929</t>
  </si>
  <si>
    <t>Коммунальное хозяйство</t>
  </si>
  <si>
    <t xml:space="preserve">Подпрограмма "Содержание имущества и казны в муниципальном образовании город Советск Щекинского района в 2014-2016 годах " муниципальной программы "Управление муниципальным имуществом и земельными ресурсами, содержание имущества и казны в муниципальном образованнии город Советск" </t>
  </si>
  <si>
    <t>Обслуживание газопровода в рамках подпрограммы "Содержание имущества и казны в муниципальном образовании город Советск Щекинского района в 2014-2016 годах"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</si>
  <si>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2928</t>
  </si>
  <si>
    <t>Подпрограмма «Комплексного развития систем коммунальной инфраструктуры  муниципального образования город Советск  Щёкинского района в 2014-2016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</si>
  <si>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4</t>
  </si>
  <si>
    <t>Ремонт системы водоснабжения и водоотведения в рамках подпрограммы «Комплексного развития систем коммунальной инфраструктуры  муниципального образования город Советск  Щёкинского района в 2014-2016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</si>
  <si>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2935</t>
  </si>
  <si>
    <t>прочие мероприятия в области коммунального хозяйства в рамках подпрограммы «Комплексного развития систем коммунальной инфраструктуры  муниципального образования город Советск  Щёкинского района в 2014-2016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</si>
  <si>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Благоустройство</t>
  </si>
  <si>
    <t>Муниципальная программа "Благоустройство на территории муниципального образования город Советск Щекинского района"</t>
  </si>
  <si>
    <t>Подпрограмма «Организация освещения улиц муниципального образования город Советск Щекинского района в 2014-2016 годах»  муниципальной программы "Благоустройство на территории муниципального образования город Советск Щекинского района"</t>
  </si>
  <si>
    <t>Оплата потребленной э/энергии на уличное освещение в рамках подпрограммы «Организация освещения улиц муниципального образования город Советск Щекинского района в 2014-2016 годах»  муниципальной программы "Благоустройство на территории муниципального образования город Советск Щекинского района"</t>
  </si>
  <si>
    <t>2919</t>
  </si>
  <si>
    <t>Техническое обслуживание  и ремонт уличного освещения в рамках подпрограммы «Организация освещения улиц муниципального образования город Советск Щекинского района в 2014-2016 годах»  муниципальной программы "Благоустройство на территории муниципального образования город Советск Щекинского района"</t>
  </si>
  <si>
    <t>2920</t>
  </si>
  <si>
    <t>Подпрограмма «Организация и проведение мероприятий по благоустройству и озеленению на территории муниципального образования город Советск Щекинского района в 2014-2016 годах» муниципальной программы "Благоустройство на территории муниципального образования город Советск Щекинского района"</t>
  </si>
  <si>
    <t>Спиливание деревьев в рамках  подпрограммы «Организация и проведение мероприятий по благоустройству и озеленению на территории муниципального образования город Советск Щекинского района в 2014-2016 годов» муниципальной программы "Благоустройство на территории муниципального образования город Советск Щекинского района"</t>
  </si>
  <si>
    <t>2921</t>
  </si>
  <si>
    <t>Разработка схемы санитарной очистки муниципальго образования в рамках  подпрограммы «Организация и проведение мероприятий по благоустройству и озеленению на территории муниципального образования город Советск в 2014-2016 годах» муниципальной программы "Благоустройство на территории муниципального образования город Советск Щекинского района"</t>
  </si>
  <si>
    <t>2985</t>
  </si>
  <si>
    <t xml:space="preserve"> Приобретение, установка и обслуживание малых архитектурных форм в рамках  подпрограммы «Организация и проведение мероприятий по благоустройству и озеленению на территории муниципального образования город Советск в 2014-2016 годах» муниципальной программы "Благоустройство на территории муниципального образования город Советск Щекинского района"</t>
  </si>
  <si>
    <t>2962</t>
  </si>
  <si>
    <t xml:space="preserve"> Приобретение обустройство контейнерных площадок в рамках  подпрограммы «Организация и проведение мероприятий по благоустройству и озеленению на территории муниципального образования город Советск в 2014-2016 годах» муниципальной программы "Благоустройство на территории муниципального образования город Советск Щекинского района"</t>
  </si>
  <si>
    <t>2947</t>
  </si>
  <si>
    <t xml:space="preserve"> Приобретение, установка и ремонт детских площадок в рамках  подпрограммы «Организация и проведение мероприятий по благоустройству и озеленению на территории муниципального образования город Советск в 2014-2016 годах» муниципальной программы "Благоустройство на территории муниципального образования город Советск Щекинского района"</t>
  </si>
  <si>
    <t>2949</t>
  </si>
  <si>
    <t xml:space="preserve"> Прочие мероприятия по благоустройству в рамках  подпрограммы «Организация и проведение мероприятий по благоустройству и озеленению на территории муниципального образования город Советск в 2014-2016 годах» муниципальной программы "Благоустройство на территории муниципального образования город Советск Щекинского района"</t>
  </si>
  <si>
    <t>2986</t>
  </si>
  <si>
    <t xml:space="preserve">Подпрограмма «Организация сбора и вывоза бытовых отходов и мусора в муниципальном образовании город Советск Щекинского района в 2014-2016 годах»  муниципальной программы "Благоустройство на территории муниципального образования город Советск Щекинского района" </t>
  </si>
  <si>
    <t xml:space="preserve">Организация сбора и вывоза ТБО в рамках подпрограммы «Организация сбора и вывоза бытовых отходов и мусора в муниципальном образовании город Советск Щекинского района в 2014-2016 годах»  муниципальной программы "Благоустройство на территории муниципального образования город Советск Щекинского района" </t>
  </si>
  <si>
    <t>2936</t>
  </si>
  <si>
    <t>Подпрограмма "Организация содержания мест массового отдыха жителей муниципального образования город Советск Щекинского района в 2014-2016 годов"  муниципальной программы "Благоустройство на территории муниципального образования город Советск Щекинского района"</t>
  </si>
  <si>
    <t>Содержание мест массового отдыха в рамках подпрограмма "Организация содержания мест массового отдыха жителей муниципального образования город Советск Щекинского района в 2014-2016 годах"  муниципальной программы "Благоустройство на территории муниципального образования город Советск Щекинского района"</t>
  </si>
  <si>
    <t>2937</t>
  </si>
  <si>
    <t>межбюджетные трансферты муниципальным образованиям Щекинского района на обеспечение пожарной безопасности</t>
  </si>
  <si>
    <t>2430</t>
  </si>
  <si>
    <t>Другие вопросы в области жилищно-коммунального хозяйства</t>
  </si>
  <si>
    <t>Подпрограмма "Содержание и обеспечение деятельности МКУ "Советское городское управление жизнеобеспечения и благоустройства"муниципальной программы "Благоустройство на территории муниципального образования город Советск Щекинского района"</t>
  </si>
  <si>
    <t>5</t>
  </si>
  <si>
    <t>Расходы на обеспечение деятельности (оказание услуг) муниципальных учреждений</t>
  </si>
  <si>
    <t>4532,5</t>
  </si>
  <si>
    <t>4523,6</t>
  </si>
  <si>
    <t>Образование</t>
  </si>
  <si>
    <t>Профессиональная подготовка, переподготовка и повышение квалификации</t>
  </si>
  <si>
    <t>"Обеспечение функционирования Администрации  МО"</t>
  </si>
  <si>
    <t>Повышение квалификации в рамках непрограммного направления деятельности "Обеспечение функционирования Администрации МО"</t>
  </si>
  <si>
    <t>2944</t>
  </si>
  <si>
    <t>Молодежная политика и оздоровление детей</t>
  </si>
  <si>
    <t>Муниципальная программа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</si>
  <si>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08</t>
  </si>
  <si>
    <t>Подпрограмма «Занятость и трудоустройство несовершеннолетних в муниципальном образовании город Советск Щекинского района в 2014-2016 годах» 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</si>
  <si>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Оказание содействия в трудоустройстве несовершеннолетних граждан в летнее время в рамках подпрограммы «Занятость и трудоустройство несовершеннолетних в муниципальном образовании город Советск Щекинского района в 2014-2016 годах» 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</si>
  <si>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2924</t>
  </si>
  <si>
    <t>300</t>
  </si>
  <si>
    <t>КУЛЬТУРА И КИНЕМАТОГРАФИЯ</t>
  </si>
  <si>
    <t>Культура</t>
  </si>
  <si>
    <t>МКУ "Центр культурного, спортивного и библиотечного обслуживания" (ДК)</t>
  </si>
  <si>
    <t>Муниципальная программа"Развитие культуры в муниципальном образовании город Советск Щекинского района"</t>
  </si>
  <si>
    <t>Подпрограмма «Сохранение и развитие самодеятельного творчества, культурно-досуговой  деятельности, внедрение новых информационных технологий в муниципальном образовании город Советск Щекинского района в 2014-2016 годах» муниципальной программы"Развитие культуры в муниципальном образовании город Советск Щекинского района"</t>
  </si>
  <si>
    <t>Оплата труда работников муниципальных учреждений культурно-досугового типа</t>
  </si>
  <si>
    <t>7022</t>
  </si>
  <si>
    <t>Библиотека</t>
  </si>
  <si>
    <t>Подпрограмма «Развитие библиотечного дела в муниципальном образовании город Советск Щекинского района в 2014-2016 годах» муниципальной программы"Развитие культуры в муниципальном образовании город Советск Щекинского района"</t>
  </si>
  <si>
    <t>Закон Тульской области "О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библиотек, муниципальных музеев и их филиалов"</t>
  </si>
  <si>
    <t>8010</t>
  </si>
  <si>
    <t xml:space="preserve">Социальное обеспечение и иные выплаты населению </t>
  </si>
  <si>
    <t>8011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</si>
  <si>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</si>
  <si>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Другие вопросы в области культуры, кинематографии</t>
  </si>
  <si>
    <t>Подпрограмма «По проведению праздничных мероприятий на территории муниципального образования город Советск Щекинского района в 2014-2016 годах" муниципальной программы"Развитие культуры в муниципальном образовании город Советск Щекинского района"</t>
  </si>
  <si>
    <t>Проведение праздничных мероприятий</t>
  </si>
  <si>
    <t>2926</t>
  </si>
  <si>
    <t>ФИЗИЧЕСКАЯ КУЛЬТУРА И СПОРТ</t>
  </si>
  <si>
    <t xml:space="preserve">Физическая культура </t>
  </si>
  <si>
    <t>Подпрограмма «Развитие физической культуры и спорта в муниципальном образовании город Советск Щекинского района в 2014-2016 годах " 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</si>
  <si>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 xml:space="preserve"> Обеспечение деятельности МКУ «Стадион им. Е. И. Холодкова»</t>
  </si>
  <si>
    <t>Социальная политика</t>
  </si>
  <si>
    <t xml:space="preserve">Социальная политика </t>
  </si>
  <si>
    <t>приобретение товаров, работ, услуг в пользу граждан в целях социального их обеспечения</t>
  </si>
  <si>
    <t>резервные средства</t>
  </si>
  <si>
    <t>Собрание депутатов МО город Советск</t>
  </si>
  <si>
    <t>872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</si>
  <si>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</si>
  <si>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функционирования Собрания депутатов поселений ЩР</t>
  </si>
  <si>
    <t>91</t>
  </si>
  <si>
    <t>Собрание депутатов МО г.Советск</t>
  </si>
  <si>
    <t>Собрание депутатов</t>
  </si>
  <si>
    <t>Расходы на опубликование нормативно-правовых актов в рамках непрограммного направления деятельности "Обеспечение функционирования Собрания депутатов поселений ЩР"</t>
  </si>
  <si>
    <t>ИТОГО:</t>
  </si>
  <si>
    <t>к решению Собрания депутатов МО город Советск Щекинского района                                                                                                                                                    "Об исполнении бюджета МО город Советск Щекинского района за 2014 год"                           № ____  от ____________2015г</t>
  </si>
  <si>
    <t>Утверждено решением Собрания депутатов "О бюджете МО г.Советск на  2014 год и плановый период 2015 и 2016 годов"</t>
  </si>
  <si>
    <t>Приложение № 4</t>
  </si>
  <si>
    <t>к Решению Собрания депутатов  МО г.Советск Щекинского района</t>
  </si>
  <si>
    <t>№ ___________  от _____________ 2015 года</t>
  </si>
  <si>
    <t>"Об исполнении бюджета МО г.Советск Щекинского района за  2014 год"</t>
  </si>
  <si>
    <t xml:space="preserve">Исполнение расходов бюджета муниципального образования город Советск Щекинского района по разделам и подразделам классификации расходов бюджета за 2014 год </t>
  </si>
  <si>
    <t xml:space="preserve">Наименование </t>
  </si>
  <si>
    <t>Раздел</t>
  </si>
  <si>
    <t>Подраздел</t>
  </si>
  <si>
    <t xml:space="preserve">Исполнено </t>
  </si>
  <si>
    <t>ОБЩЕГОСУДАРСТВЕННЫЕ ВОПРОСЫ</t>
  </si>
  <si>
    <t xml:space="preserve">  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</si>
  <si>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</si>
  <si>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</si>
  <si>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</si>
  <si>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</si>
  <si>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</si>
  <si>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</si>
  <si>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Уплата прочих налогов, сборов и иных платежей</t>
  </si>
  <si>
    <t>Пособия и компенсации гражданам и иные социальные выплаты, кроме публичных нормативных обязательств</t>
  </si>
  <si>
    <t>Уплата налога на имущество организаций и земельного налога</t>
  </si>
  <si>
    <t>Глава местной администрации</t>
  </si>
  <si>
    <t>Безвозмездные и безвозвратные перечисления</t>
  </si>
  <si>
    <t>Средства передаваемые бюджетам муниципальных районов из бюджетов поселений на решение вопросов местного значения межмуниципального характера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</si>
  <si>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</si>
  <si>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формирование и содержание муниципального архива, включая хранение архивных фондов поселений</t>
  </si>
  <si>
    <t>Средства передаваемые бюджетам муниципальных районов из бюджетов поселений  на осуществление части полномочий по решению вопросов местного значения в соответствии с заключенными соглашениями</t>
  </si>
  <si>
    <t>Разработка документации по планировке территории, выдача разрешений на строительство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</si>
  <si>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</si>
  <si>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Содержание и обслуживание казны Российской Федерации</t>
  </si>
  <si>
    <t>Оценка недвижимости, признание прав и регулирование отношений по государственной и муниципальной собственности</t>
  </si>
  <si>
    <t>Релизация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</si>
  <si>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</si>
  <si>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исполнение судебных актов РФ и мировых соглашений по возмещению вреда, причиненного в результате действий (бездействий) органов государственной власти (государственных органов) либо должностных лиц этих органов, а также в результате деятельности казенных учреждений)</t>
  </si>
  <si>
    <t>МКУ "Централизованная бухгалтерия МО г.Советск"</t>
  </si>
  <si>
    <t>НАЦИОНАЛЬНАЯ ОБОРОНА</t>
  </si>
  <si>
    <t xml:space="preserve">Руководство и управление в сфере установленных функций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</si>
  <si>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</si>
  <si>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</si>
  <si>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</si>
  <si>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 ЭКОНОМИКА</t>
  </si>
  <si>
    <t>Дорожное хозяйство (дорожные фонды)</t>
  </si>
  <si>
    <t xml:space="preserve">Целевые муниципальные программы </t>
  </si>
  <si>
    <t>Муниципальная целевая программа "Организация и проведение мероприятий по благоустройству и озеленению на территории муниципального образования г.Советск на 2012 год и плановый период 2013 и 2014 годов"</t>
  </si>
  <si>
    <t>Закупка товаров, работ, услуг в в целях капитального ремонта государственого имущества</t>
  </si>
  <si>
    <t>Муниципальная целевая программа "Модернизация и развитие автомобильных дорог на территории МО город Советск Щекинского района в 2012-2016 годах"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</si>
  <si>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 Федерального значения)</t>
  </si>
  <si>
    <t>Ремонт автомобильных дорог общего пользования местного значения</t>
  </si>
  <si>
    <t>Развитие  автомобильных дорог общего пользования в Тульской области на 2009-2016гг</t>
  </si>
  <si>
    <t>Муниципальная целевая программа "Модернизация и развитие  автомобильных дорог в Щекинском районе  в 2012-2016гг"</t>
  </si>
  <si>
    <t>Межбюджетные трансферты передаваемые бюджетам муниципальных районов из бюджетов поселений  на осуществление части полномочий по решению вопросов местного значения в соответствии с заключенными соглашениями (организация строительства)</t>
  </si>
  <si>
    <t>Иные межбюджетные трансферты</t>
  </si>
  <si>
    <t>ЖИЛИЩНО-КОММУНАЛЬНОЕ ХОЗЯЙСТВО</t>
  </si>
  <si>
    <t>Поддержка жилищного хозяйства</t>
  </si>
  <si>
    <t>Капитальный ремонт государственного жилищного фонда  субъектов РФ и муниципального жилищного фонда</t>
  </si>
  <si>
    <t>Мероприятия в области жилищного хозяйства</t>
  </si>
  <si>
    <t>Обеспечение мероприятий по капитальному ремонту многоквартирных домов</t>
  </si>
  <si>
    <t>Муниципальная целевая программа "По проведению ремонта жилых помещений ветеранов Великой Отечественной войны в муниципальном образовании город Советск на 2012 год и плановый период 2013 и 2014 годов"</t>
  </si>
  <si>
    <t>Муниципальная целевая программа "По проведению ремонта жилых помещений муниципального жилого фонда в МО город Советск на 2012 год и плановый период 2013 и 2014 годов"</t>
  </si>
  <si>
    <t>Поддержка коммунального хозяйства</t>
  </si>
  <si>
    <t>Мероприятия в области коммунального хозяйства</t>
  </si>
  <si>
    <t>Выполнение функций органами местного самоуправления</t>
  </si>
  <si>
    <t>Муниципальная адресная программа поэтапного перехода на отпуск ресурсов (тепловой энергии, горячей и холодной воды, электрической энергии) потребителям  в соответствии с показаниями коллективных (общедомовых) приборов учета потребления таких ресурсов в МО г. Советск  Щекинского района"</t>
  </si>
  <si>
    <t>Муниципальная целевая программа " По замене оборудования и инженерных сетей по объектам водоотведения и очистке стоков в МО г.Советск Щекинского района на 2012 год и плановый период 2013 и 2014 годов"</t>
  </si>
  <si>
    <t>субсидии бюджетам муниципальных образований на развитие коммунальной инфраструктуры</t>
  </si>
  <si>
    <t>Долгосрочная целевая программа "Модернизация и капитальный ремонт объектов коммунальной инфраструктуры МО Щекинский район на 2012-2016 годы"</t>
  </si>
  <si>
    <t>Резервный фонд</t>
  </si>
  <si>
    <t>Обеспечение деятельности подведомственных учреждений</t>
  </si>
  <si>
    <t>ОБРАЗОВАНИЕ</t>
  </si>
  <si>
    <t>Учебные заведения и курсы по переподготовке кадров</t>
  </si>
  <si>
    <t xml:space="preserve">07 </t>
  </si>
  <si>
    <t>Переподготовка и повышение квалификации кадров</t>
  </si>
  <si>
    <t>Целевые программы муниципальных образований</t>
  </si>
  <si>
    <t>Целевая программа "Занятость и трудоустройство несовершеннолетних в МО город Советск в 2010-2012гг."</t>
  </si>
  <si>
    <t>Субсидии юридическим лицам (кроме государственных учреждений) и физическим лицам- производителям товаров, работ, услуг</t>
  </si>
  <si>
    <t>КУЛЬТУРА И  КИНЕМАТОГРАФИЯ</t>
  </si>
  <si>
    <t>Дворцы и дома культуры, другие учреждения культуры и средств массовой информации</t>
  </si>
  <si>
    <t>иные безвозмездные и безвозвратные перечисления</t>
  </si>
  <si>
    <t>подготовка объектов ЖКХ и социальной сферы к работе в зимних условиях</t>
  </si>
  <si>
    <t>Библиотеки</t>
  </si>
  <si>
    <t xml:space="preserve">  Закон Тульской области "О библиотечном деле"</t>
  </si>
  <si>
    <t>ЗТО "О наделении органов местного самоуправления  госполномочиями по предоставлению мер соц.поддержки работникам библиотек, муниципальных музеев и их филиалов"</t>
  </si>
  <si>
    <t>ЗТО "О  дополнительных мерах соц.поддержки  отдельных категорий работников культуры Тульской области в 2012 году</t>
  </si>
  <si>
    <t>Прочие расходы</t>
  </si>
  <si>
    <t xml:space="preserve"> Иные межбюджетные трансферты на комплектование книжных фондов</t>
  </si>
  <si>
    <t>Другие вопросы в области культуры и кинематографии</t>
  </si>
  <si>
    <t>00</t>
  </si>
  <si>
    <t>Социальная помощь многодетным семьям</t>
  </si>
  <si>
    <t>Физическая культура и спорт</t>
  </si>
  <si>
    <t>Физическая культура</t>
  </si>
  <si>
    <t>Центры спортивной подготовки (сборные команды)</t>
  </si>
  <si>
    <t>Учебно-методические центры, централизованные бухгалтерии</t>
  </si>
  <si>
    <t>ВСЕГО</t>
  </si>
  <si>
    <t>Начальник сектора по финансовым вопросам и заказу_________________Н.Ю.Грекова</t>
  </si>
  <si>
    <t>Приложение  5</t>
  </si>
  <si>
    <t>к Решению Собрания депутатов МО г.Советск Щекинского района</t>
  </si>
  <si>
    <t>№__________ от _____________  2015 года</t>
  </si>
  <si>
    <t xml:space="preserve">Исполнение по источникам финансирования дефицита бюджета муниципального образования город Советск Щекинского района по кодам классификации источников финансирования дефицитов  бюджетов за 2014 год </t>
  </si>
  <si>
    <t>871 01 05 00 00 00 0000 000</t>
  </si>
  <si>
    <t>Изменение остатков  средств на счетах по учету средств бюджетов</t>
  </si>
  <si>
    <t>871 01 05 00 00 00 0000 500</t>
  </si>
  <si>
    <t>Увеличение остатков средств бюджетов</t>
  </si>
  <si>
    <t>871 01 05 02 00 00 0000 500</t>
  </si>
  <si>
    <t>Увеличение прочих остатков средств бюджетов</t>
  </si>
  <si>
    <t>871 01 05 02 01 00 0000 510</t>
  </si>
  <si>
    <t>Увеличение прочих остатков денежных средств бюджетов</t>
  </si>
  <si>
    <t>871 01 05 02 01 10 0000 510</t>
  </si>
  <si>
    <t>Увеличение прочих остатков денежных средств местных бюджетов</t>
  </si>
  <si>
    <t>871 01 05 00 00 00 0000 600</t>
  </si>
  <si>
    <t>Уменьшение остатков средств бюджетов</t>
  </si>
  <si>
    <t>871 01 05 02 00 00 0000 600</t>
  </si>
  <si>
    <t>Уменьшение прочих остатков средств бюджетов</t>
  </si>
  <si>
    <t>871 01 05 02 01 00 0000 610</t>
  </si>
  <si>
    <t>Уменьшение прочих остатков денежных средств бюджетов</t>
  </si>
  <si>
    <t>871 01 05 02 01 10 0000 610</t>
  </si>
  <si>
    <t>Уменьшение прочих остатков денежных средств местных бюджетов</t>
  </si>
  <si>
    <t>Приложение № 6</t>
  </si>
  <si>
    <t>№ ___________  от ________________ 2015 года</t>
  </si>
  <si>
    <t>"Об исполнении бюджета МО г.Советск Щекинского района за 2014 год"</t>
  </si>
  <si>
    <t>Отчет об исполнении межбюджетных трансфертов, передаваемых из бюджета МО город Советск в бюджет МО Щекинский район на осуществление части полномочий по решению вопросов местного значения в соответствии с заключенными соглашениями  за 2014 год</t>
  </si>
  <si>
    <t>Перечень передаваемых полномочий</t>
  </si>
  <si>
    <t>% исполнения</t>
  </si>
  <si>
    <t>Формирование и исполнение бюджета</t>
  </si>
  <si>
    <t>Организация строительства жилого фонда</t>
  </si>
  <si>
    <t>Создание, содержание и организация деятельности аварийно-спасательных служб</t>
  </si>
  <si>
    <t>Осуществление  внешнего муниципального финансового контроля</t>
  </si>
  <si>
    <t>Подготовка, утверждение и выдача градостроительных планов земельных участков</t>
  </si>
  <si>
    <t>Выдача разрешений на строительство</t>
  </si>
  <si>
    <t>Выдача разрешений на ввод в эксплуатацию при осуществлении строительства, реконструкции объектов капстроительства</t>
  </si>
  <si>
    <t>Осуществление муниципального жилищного контроля</t>
  </si>
  <si>
    <t>Осуществление муниципального земельного контроля</t>
  </si>
  <si>
    <t xml:space="preserve">Итого </t>
  </si>
  <si>
    <t>Начальник сектора по финансовым вопросам и                                                                                                                                 муниципальному заказу                                            Н.Ю.Грекова</t>
  </si>
  <si>
    <t>Приложение 7</t>
  </si>
  <si>
    <t>к Решению Собрания депутатов МО г.Советск Щекинского района                                                                                                                №_____________ от ___________ 2015 г</t>
  </si>
  <si>
    <t>"Об исполнении бюджета МО город Советск Щекинского района за  2014 год"</t>
  </si>
  <si>
    <t>ОТЧЕТ О РАСПРЕДЕЛЕНИИ СУБСИДИЙ, ПЕРЕДАВАЕМЫХ БЮДЖЕТУ МО ЩЕКИНСКИЙ РАЙОН ИЗ БЮДЖЕТА  МО ГОРОД  СОВЕТСК НА РЕШЕНИЕ ВОПРОСОВ МЕЖМУНИЦИПАЛЬНОГО ХАРАКТЕРА ЗА  2014 ГОД</t>
  </si>
  <si>
    <t>Перечень вопросов межмуниципального характера</t>
  </si>
  <si>
    <t>Исполнено на 1.01.2015г</t>
  </si>
  <si>
    <t>Формирование и содержание муниципального  архива</t>
  </si>
  <si>
    <t>Начальник сектора по финансовым                                                                                                                                                                           вопросам и муниципальному заказу                                                 Н.Ю.Грекова</t>
  </si>
  <si>
    <t>Приложение 8</t>
  </si>
  <si>
    <t xml:space="preserve">к решению Собрания депутатов МО город Советск  Щекинского района                                                                                           №________от _____________ 2015 года                                                                                    </t>
  </si>
  <si>
    <t xml:space="preserve">"Об исполнении бюджета МО г.Советск Щекинского района за 2014 год" № ___ от _____2015 </t>
  </si>
  <si>
    <t>Отчет об исполнении бюджетных ассигнований на реализацию муниципальных целевых программ   по разделам, подразделам, целевым статьям и видам расходов классификации расходов бюджета , предусмотренных к финансированию  из бюджета МО город Советск   в 2014 году</t>
  </si>
  <si>
    <t>2014 год</t>
  </si>
  <si>
    <t>Содержание и обслуживание мемориала "Вечный огонь" в рамках подпрограммы "Оформление бесхозяйного имущества, расположенного на территории муниципального образования город Советск Щекинского района в 2014-2016 годах" муниципальной программы "Управление муниципальным имуществом и земельными ресурсами, содержание имущества и казны в муниципальном образовании  город Советск Щекинского района"</t>
  </si>
  <si>
    <t xml:space="preserve"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района" в 2014-2016 годах муниципальной программы "Управление муниципальным имуществом и земельными ресурсами, содержание имущества и казны в МО город Советск </t>
  </si>
  <si>
    <t xml:space="preserve">Обслуживание газопровода в рамках подпрограммы "Содержание имущества и казны в муниципальном образовании город Советск Щекинского района в 2014-2016 годах"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</t>
  </si>
  <si>
    <t>Подпрограмма «Перевод нежилых помещений в жилые на территории муниципального образования город Советск Щекинского района в 2014-2016 годах"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</si>
  <si>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Подпрограмма «Организация деятельности МКУ «Централизованная бухгалтерия муниципального образования  город Советск Щекинского района в 2014-2016 годах» муниципальной программы " Управление муниципальными финансами в муниципальном  образовании город Советск Щекинского района"</t>
  </si>
  <si>
    <t>Подпрограмма "Совершенствование гражданской обороны, системы предупреждения и ликвидации чрезвычайных ситуаций, защиты населения и территории муниципального образования город Советск Щекинского района в 2014-2016 годах"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</si>
  <si>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Накопление материально-технических ресурсов для ликвидации ЧС в рамках подпрограммы "Совершенствование гражданской обороны, системы предупреждения и ликвидации чрезвычайных ситуаций, защиты населения и территории муниципального образования город Советск Щекинского района в 2014-2016 годах"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</si>
  <si>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 "Профилактика экстремизма, терроризма в МО город Советск" в 2014-2016 годах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</si>
  <si>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Мероприятия по профилактике правонарушений, терроризма, экстримизма в рамках  подпрограммы "Профилактика экстремизма, терроризма в МО город Советск" в 2014-2016 годах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</si>
  <si>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Подпрограмма"Обеспечение первичных мер пожарной безопасности в муниципальном образовании город Советск Щекинского района  в 2014-2016 годах"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</si>
  <si>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Обеспечение первичных мер пожарной безопасности в муниципальном образовании в рамках подпрограммы"Обеспечение первичных мер пожарной безопасности в муниципальном образовании  город Советск Щекинского района в 2014-2016 годах"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</si>
  <si>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Информирование населения по противопожарной тематике в рамках подпрограммы"Обеспечение первичных мер пожарной безопасности в муниципальном образовании город Советск Щекинского района в 2014-2016 годах"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</si>
  <si>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 «Модернизация и развитие автомобильных дорог на территории муниципального образования город Советск Щекинского района в 2014-2016 годах" муниципальной программы «Развитие транспортной системы муниципального образования город Советск  Щекинского района»</t>
  </si>
  <si>
    <t>Ремонт дорог в рамках подпрограммы «Модернизация и развитие автомобильных дорог на территории муниципального образования город Советск Щекинского района в 20142016 годах» муниципальной программы «Развитие транспортной системы муниципального образования город Советск  Щекинского района»</t>
  </si>
  <si>
    <t>Установка и разработка схемы дислокации дорожных знаков и дорожной разметки дорог общего пользования 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 в 2014-2016 годов» муниципальной программы «Развитие транспортной системы муниципального образования город Советск  Щекинского района»</t>
  </si>
  <si>
    <t>Содержание автомобильных дорог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</si>
  <si>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Подпрограмма «Проведение ремонта жилых помещений муниципального жилого фонда в муниципальном образовании  город СоветскЩекинского района в 2014-2016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</si>
  <si>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Капитальный ремонт жилого фонда в рамках подпрограммы «Проведение капитального ремонта в многоквартирных домах на территории  муниципального образования город Советск Щекинского района в 2014-2016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</si>
  <si>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Подпрограмма «Комплексного развития систем коммунальной инфраструктуры  муниципального образования город Советск  Щёкинского района в 2014-2016 годов»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</si>
  <si>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Ремонт системы водоснабжения и водоотведения в рамках подпрограммы «Комплексного развития систем коммунальной инфраструктуры  муниципального образования город Советск  Щёкинского района в 2014-2016 годов»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</si>
  <si>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2993</t>
  </si>
  <si>
    <t>Оплата потребленной э/энергии на уличное освещение в рамках подпрограммы «Организация освещения улиц муниципального образования город Советск Щекинского района в 2014-2016 годов»  муниципальной программы "Благоустройство на территории муниципального образования город Советск Щекинского района"</t>
  </si>
  <si>
    <t>Спиливание деревьев в рамках  подпрограммы «Организация и проведение мероприятий по благоустройству и озеленению на территории муниципального образования город Советск  в 2014-2016 годах" муниципальной программы "Благоустройство на территории муниципального образования город Советск Щекинского района"</t>
  </si>
  <si>
    <t xml:space="preserve">Подпрограмма «Организация сбора и вывоза бытовых отходов и мусора в муниципальном образовании город Советск Щекинского района»  муниципальной программы "Благоустройство на территории муниципального образования город Советск Щекинского района" </t>
  </si>
  <si>
    <t xml:space="preserve">Организация сбора и вывоза ТБО в рамках подпрограммы «Организация сбора и вывоза бытовых отходов и мусора в муниципальном образовании город Щекино Щекинского района»  муниципальной программы "Благоустройство на территории муниципального образования город Советск Щекинского района" </t>
  </si>
  <si>
    <t>Подпрограмма "Организация содержания мест массового отдыха жителей муниципального образования город Советск Щекинского района в 2014-2016 годах"  муниципальной программы "Благоустройство на территории муниципального образования город Советск Щекинского района"</t>
  </si>
  <si>
    <t>Подпрограмма "Содержание и обеспечение деятельности МКУ "Советское городское управление жизнеобеспечения и благоустройства"муниципального образования город Советск Щекинского района в 2014-2016 годах" муниципальной программы "Благоустройство на территории муниципального образования город Советск Щекинского района"</t>
  </si>
  <si>
    <t>Подпрограмма «По проведению праздничных мероприятий на территории муниципального образования город Советск Щекинского района в 2014-2016 годах" муниципальной программы "Развитие культуры в муниципальном образовании город Советск Щекинского района"</t>
  </si>
  <si>
    <t>приобретение товаров, работ , услуг в пользу граждан в целях социального их обеспечения</t>
  </si>
  <si>
    <t>Подпрограмма «Развитие физической культуры и спорта в муниципальном образовании город Советск Щекинского района в 2014-2016 годах" 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</si>
  <si>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Начальник сектора по финансовым вопросам и муниципальному заказу __________________Н.Ю.Грекова</t>
  </si>
  <si>
    <t>Начальник сектора по финансовым вопросам и муниципальному заказу          Н.Ю.Грекова</t>
  </si>
  <si>
    <t>Начальник сектора по финансовым вопросам и муниципальному заказу                      Н.Ю.Грекова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</si>
</sst>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?_р_._-;_-@_-"/>
    <numFmt numFmtId="181" formatCode="0.0"/>
    <numFmt numFmtId="182" formatCode="#,##0.00&quot;р.&quot;"/>
    <numFmt numFmtId="183" formatCode="0.0%"/>
    <numFmt numFmtId="184" formatCode="#,##0.0"/>
    <numFmt numFmtId="185" formatCode="_-* #,##0.0_р_._-;\-* #,##0.0_р_._-;_-* &quot;-&quot;_р_._-;_-@_-"/>
  </numFmts>
  <fonts count="96">
    <font>
      <sz val="10"/>
      <name val="Arial"/>
      <family val="0"/>
    </font>
    <font>
      <sz val="10"/>
      <color indexed="12"/>
      <name val="Arial Cyr"/>
      <family val="0"/>
    </font>
    <font>
      <sz val="10"/>
      <color indexed="12"/>
      <name val="Times New Roman CYR"/>
      <family val="1"/>
    </font>
    <font>
      <b/>
      <sz val="12"/>
      <color indexed="12"/>
      <name val="Arial Cyr"/>
      <family val="0"/>
    </font>
    <font>
      <b/>
      <sz val="10"/>
      <color indexed="12"/>
      <name val="Times New Roman Cyr"/>
      <family val="1"/>
    </font>
    <font>
      <b/>
      <sz val="10"/>
      <color indexed="12"/>
      <name val="Arial Cyr"/>
      <family val="0"/>
    </font>
    <font>
      <b/>
      <sz val="8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10"/>
      <color indexed="12"/>
      <name val="Times New Roman"/>
      <family val="1"/>
    </font>
    <font>
      <sz val="8"/>
      <color indexed="12"/>
      <name val="Times New Roman"/>
      <family val="1"/>
    </font>
    <font>
      <sz val="9"/>
      <color indexed="12"/>
      <name val="Times New Roman"/>
      <family val="1"/>
    </font>
    <font>
      <vertAlign val="superscript"/>
      <sz val="9"/>
      <color indexed="12"/>
      <name val="Times New Roman"/>
      <family val="1"/>
    </font>
    <font>
      <sz val="9"/>
      <color indexed="12"/>
      <name val="Times New Roman Cyr"/>
      <family val="1"/>
    </font>
    <font>
      <sz val="10"/>
      <color indexed="12"/>
      <name val="Times New Roman"/>
      <family val="1"/>
    </font>
    <font>
      <b/>
      <sz val="9"/>
      <color indexed="12"/>
      <name val="Times New Roman Cyr"/>
      <family val="1"/>
    </font>
    <font>
      <i/>
      <sz val="9"/>
      <color indexed="12"/>
      <name val="Times New Roman Cyr"/>
      <family val="0"/>
    </font>
    <font>
      <i/>
      <sz val="10"/>
      <color indexed="12"/>
      <name val="Times New Roman"/>
      <family val="1"/>
    </font>
    <font>
      <sz val="8"/>
      <color indexed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0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 Cyr"/>
      <family val="1"/>
    </font>
    <font>
      <i/>
      <sz val="10"/>
      <name val="Times New Roman"/>
      <family val="1"/>
    </font>
    <font>
      <i/>
      <sz val="9"/>
      <name val="Times New Roman Cyr"/>
      <family val="0"/>
    </font>
    <font>
      <sz val="8"/>
      <name val="Arial Cyr"/>
      <family val="0"/>
    </font>
    <font>
      <b/>
      <sz val="10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8"/>
      <name val="Times New Roman"/>
      <family val="1"/>
    </font>
    <font>
      <b/>
      <sz val="8"/>
      <name val="Arial"/>
      <family val="3"/>
    </font>
    <font>
      <b/>
      <u val="single"/>
      <sz val="8"/>
      <color indexed="48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0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9"/>
      <color indexed="14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Times New Roman Cyr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8" borderId="7" applyNumberFormat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89" fillId="30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3" fillId="32" borderId="0" applyNumberFormat="0" applyBorder="0" applyAlignment="0" applyProtection="0"/>
  </cellStyleXfs>
  <cellXfs count="59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6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wrapText="1"/>
    </xf>
    <xf numFmtId="0" fontId="8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9" fillId="34" borderId="10" xfId="0" applyFont="1" applyFill="1" applyBorder="1" applyAlignment="1">
      <alignment wrapText="1"/>
    </xf>
    <xf numFmtId="0" fontId="10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7" fillId="34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2" fillId="0" borderId="10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/>
    </xf>
    <xf numFmtId="180" fontId="5" fillId="33" borderId="10" xfId="62" applyNumberFormat="1" applyFont="1" applyFill="1" applyBorder="1" applyAlignment="1">
      <alignment/>
    </xf>
    <xf numFmtId="0" fontId="14" fillId="0" borderId="10" xfId="0" applyNumberFormat="1" applyFont="1" applyFill="1" applyBorder="1" applyAlignment="1">
      <alignment horizontal="center"/>
    </xf>
    <xf numFmtId="0" fontId="14" fillId="0" borderId="10" xfId="0" applyNumberFormat="1" applyFont="1" applyFill="1" applyBorder="1" applyAlignment="1">
      <alignment horizontal="justify" wrapText="1"/>
    </xf>
    <xf numFmtId="180" fontId="5" fillId="0" borderId="10" xfId="62" applyNumberFormat="1" applyFont="1" applyFill="1" applyBorder="1" applyAlignment="1">
      <alignment/>
    </xf>
    <xf numFmtId="0" fontId="14" fillId="34" borderId="10" xfId="0" applyNumberFormat="1" applyFont="1" applyFill="1" applyBorder="1" applyAlignment="1">
      <alignment horizontal="center"/>
    </xf>
    <xf numFmtId="0" fontId="14" fillId="34" borderId="10" xfId="0" applyNumberFormat="1" applyFont="1" applyFill="1" applyBorder="1" applyAlignment="1">
      <alignment horizontal="justify" wrapText="1"/>
    </xf>
    <xf numFmtId="0" fontId="12" fillId="0" borderId="10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justify" wrapText="1"/>
    </xf>
    <xf numFmtId="0" fontId="15" fillId="0" borderId="10" xfId="0" applyNumberFormat="1" applyFont="1" applyFill="1" applyBorder="1" applyAlignment="1">
      <alignment horizontal="center"/>
    </xf>
    <xf numFmtId="0" fontId="15" fillId="0" borderId="10" xfId="0" applyNumberFormat="1" applyFont="1" applyFill="1" applyBorder="1" applyAlignment="1">
      <alignment horizontal="justify" wrapText="1"/>
    </xf>
    <xf numFmtId="0" fontId="12" fillId="0" borderId="11" xfId="0" applyNumberFormat="1" applyFont="1" applyFill="1" applyBorder="1" applyAlignment="1">
      <alignment horizontal="center"/>
    </xf>
    <xf numFmtId="0" fontId="14" fillId="34" borderId="10" xfId="0" applyNumberFormat="1" applyFont="1" applyFill="1" applyBorder="1" applyAlignment="1">
      <alignment horizontal="center"/>
    </xf>
    <xf numFmtId="0" fontId="14" fillId="34" borderId="10" xfId="62" applyNumberFormat="1" applyFont="1" applyFill="1" applyBorder="1" applyAlignment="1">
      <alignment horizontal="justify" wrapText="1"/>
    </xf>
    <xf numFmtId="0" fontId="14" fillId="34" borderId="10" xfId="0" applyNumberFormat="1" applyFont="1" applyFill="1" applyBorder="1" applyAlignment="1">
      <alignment horizontal="justify" wrapText="1"/>
    </xf>
    <xf numFmtId="0" fontId="14" fillId="0" borderId="10" xfId="0" applyNumberFormat="1" applyFont="1" applyFill="1" applyBorder="1" applyAlignment="1">
      <alignment horizontal="center"/>
    </xf>
    <xf numFmtId="0" fontId="14" fillId="0" borderId="10" xfId="0" applyNumberFormat="1" applyFont="1" applyFill="1" applyBorder="1" applyAlignment="1">
      <alignment horizontal="justify" wrapText="1"/>
    </xf>
    <xf numFmtId="0" fontId="12" fillId="0" borderId="10" xfId="0" applyNumberFormat="1" applyFont="1" applyFill="1" applyBorder="1" applyAlignment="1">
      <alignment horizontal="center" wrapText="1"/>
    </xf>
    <xf numFmtId="0" fontId="12" fillId="0" borderId="10" xfId="62" applyNumberFormat="1" applyFont="1" applyFill="1" applyBorder="1" applyAlignment="1">
      <alignment horizontal="justify" wrapText="1"/>
    </xf>
    <xf numFmtId="1" fontId="16" fillId="0" borderId="10" xfId="0" applyNumberFormat="1" applyFont="1" applyFill="1" applyBorder="1" applyAlignment="1">
      <alignment horizontal="left" vertical="center" wrapText="1"/>
    </xf>
    <xf numFmtId="0" fontId="12" fillId="0" borderId="11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left" wrapText="1"/>
    </xf>
    <xf numFmtId="0" fontId="14" fillId="34" borderId="12" xfId="0" applyNumberFormat="1" applyFont="1" applyFill="1" applyBorder="1" applyAlignment="1">
      <alignment horizontal="center"/>
    </xf>
    <xf numFmtId="0" fontId="12" fillId="0" borderId="12" xfId="0" applyNumberFormat="1" applyFont="1" applyFill="1" applyBorder="1" applyAlignment="1">
      <alignment horizontal="center"/>
    </xf>
    <xf numFmtId="0" fontId="4" fillId="35" borderId="10" xfId="0" applyNumberFormat="1" applyFont="1" applyFill="1" applyBorder="1" applyAlignment="1">
      <alignment horizontal="center"/>
    </xf>
    <xf numFmtId="0" fontId="4" fillId="35" borderId="10" xfId="0" applyNumberFormat="1" applyFont="1" applyFill="1" applyBorder="1" applyAlignment="1">
      <alignment horizontal="justify" wrapText="1"/>
    </xf>
    <xf numFmtId="0" fontId="5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14" fillId="0" borderId="12" xfId="0" applyNumberFormat="1" applyFont="1" applyFill="1" applyBorder="1" applyAlignment="1">
      <alignment horizontal="justify" wrapText="1"/>
    </xf>
    <xf numFmtId="0" fontId="1" fillId="0" borderId="12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7" fillId="0" borderId="10" xfId="0" applyFont="1" applyBorder="1" applyAlignment="1">
      <alignment wrapText="1"/>
    </xf>
    <xf numFmtId="0" fontId="18" fillId="0" borderId="0" xfId="0" applyFont="1" applyFill="1" applyAlignment="1">
      <alignment/>
    </xf>
    <xf numFmtId="0" fontId="18" fillId="0" borderId="0" xfId="0" applyNumberFormat="1" applyFont="1" applyFill="1" applyAlignment="1">
      <alignment/>
    </xf>
    <xf numFmtId="0" fontId="18" fillId="0" borderId="0" xfId="0" applyFont="1" applyFill="1" applyAlignment="1">
      <alignment horizontal="right"/>
    </xf>
    <xf numFmtId="0" fontId="18" fillId="0" borderId="0" xfId="0" applyNumberFormat="1" applyFont="1" applyFill="1" applyAlignment="1">
      <alignment horizontal="right"/>
    </xf>
    <xf numFmtId="0" fontId="94" fillId="20" borderId="10" xfId="0" applyFont="1" applyFill="1" applyBorder="1" applyAlignment="1">
      <alignment wrapText="1"/>
    </xf>
    <xf numFmtId="0" fontId="21" fillId="20" borderId="10" xfId="0" applyFont="1" applyFill="1" applyBorder="1" applyAlignment="1">
      <alignment wrapText="1"/>
    </xf>
    <xf numFmtId="0" fontId="94" fillId="36" borderId="10" xfId="0" applyFont="1" applyFill="1" applyBorder="1" applyAlignment="1">
      <alignment wrapText="1"/>
    </xf>
    <xf numFmtId="0" fontId="95" fillId="20" borderId="10" xfId="0" applyFont="1" applyFill="1" applyBorder="1" applyAlignment="1">
      <alignment wrapText="1"/>
    </xf>
    <xf numFmtId="0" fontId="94" fillId="20" borderId="10" xfId="0" applyNumberFormat="1" applyFont="1" applyFill="1" applyBorder="1" applyAlignment="1">
      <alignment horizontal="right"/>
    </xf>
    <xf numFmtId="0" fontId="94" fillId="20" borderId="10" xfId="0" applyNumberFormat="1" applyFont="1" applyFill="1" applyBorder="1" applyAlignment="1">
      <alignment horizontal="left"/>
    </xf>
    <xf numFmtId="0" fontId="95" fillId="20" borderId="10" xfId="0" applyNumberFormat="1" applyFont="1" applyFill="1" applyBorder="1" applyAlignment="1">
      <alignment horizontal="left" wrapText="1"/>
    </xf>
    <xf numFmtId="0" fontId="14" fillId="34" borderId="10" xfId="0" applyNumberFormat="1" applyFont="1" applyFill="1" applyBorder="1" applyAlignment="1">
      <alignment horizontal="right" wrapText="1"/>
    </xf>
    <xf numFmtId="0" fontId="14" fillId="34" borderId="10" xfId="0" applyNumberFormat="1" applyFont="1" applyFill="1" applyBorder="1" applyAlignment="1">
      <alignment horizontal="left"/>
    </xf>
    <xf numFmtId="2" fontId="94" fillId="36" borderId="10" xfId="0" applyNumberFormat="1" applyFont="1" applyFill="1" applyBorder="1" applyAlignment="1">
      <alignment horizontal="right"/>
    </xf>
    <xf numFmtId="2" fontId="1" fillId="34" borderId="10" xfId="0" applyNumberFormat="1" applyFont="1" applyFill="1" applyBorder="1" applyAlignment="1">
      <alignment/>
    </xf>
    <xf numFmtId="2" fontId="5" fillId="34" borderId="10" xfId="0" applyNumberFormat="1" applyFont="1" applyFill="1" applyBorder="1" applyAlignment="1">
      <alignment/>
    </xf>
    <xf numFmtId="2" fontId="94" fillId="20" borderId="10" xfId="0" applyNumberFormat="1" applyFont="1" applyFill="1" applyBorder="1" applyAlignment="1">
      <alignment/>
    </xf>
    <xf numFmtId="2" fontId="94" fillId="12" borderId="10" xfId="0" applyNumberFormat="1" applyFont="1" applyFill="1" applyBorder="1" applyAlignment="1">
      <alignment/>
    </xf>
    <xf numFmtId="2" fontId="94" fillId="20" borderId="10" xfId="0" applyNumberFormat="1" applyFont="1" applyFill="1" applyBorder="1" applyAlignment="1">
      <alignment horizontal="right"/>
    </xf>
    <xf numFmtId="0" fontId="22" fillId="0" borderId="10" xfId="0" applyFont="1" applyFill="1" applyBorder="1" applyAlignment="1">
      <alignment horizont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wrapText="1"/>
    </xf>
    <xf numFmtId="0" fontId="30" fillId="34" borderId="10" xfId="0" applyFont="1" applyFill="1" applyBorder="1" applyAlignment="1">
      <alignment wrapText="1"/>
    </xf>
    <xf numFmtId="0" fontId="31" fillId="34" borderId="10" xfId="0" applyFont="1" applyFill="1" applyBorder="1" applyAlignment="1">
      <alignment wrapText="1"/>
    </xf>
    <xf numFmtId="0" fontId="25" fillId="12" borderId="10" xfId="0" applyFont="1" applyFill="1" applyBorder="1" applyAlignment="1">
      <alignment wrapText="1"/>
    </xf>
    <xf numFmtId="0" fontId="31" fillId="12" borderId="10" xfId="0" applyFont="1" applyFill="1" applyBorder="1" applyAlignment="1">
      <alignment wrapText="1"/>
    </xf>
    <xf numFmtId="0" fontId="32" fillId="37" borderId="10" xfId="0" applyFont="1" applyFill="1" applyBorder="1" applyAlignment="1">
      <alignment wrapText="1"/>
    </xf>
    <xf numFmtId="0" fontId="28" fillId="37" borderId="10" xfId="0" applyFont="1" applyFill="1" applyBorder="1" applyAlignment="1">
      <alignment wrapText="1"/>
    </xf>
    <xf numFmtId="0" fontId="32" fillId="0" borderId="10" xfId="0" applyNumberFormat="1" applyFont="1" applyFill="1" applyBorder="1" applyAlignment="1">
      <alignment horizontal="justify" wrapText="1"/>
    </xf>
    <xf numFmtId="0" fontId="32" fillId="0" borderId="10" xfId="0" applyNumberFormat="1" applyFont="1" applyFill="1" applyBorder="1" applyAlignment="1">
      <alignment horizontal="right"/>
    </xf>
    <xf numFmtId="0" fontId="32" fillId="0" borderId="10" xfId="0" applyNumberFormat="1" applyFont="1" applyFill="1" applyBorder="1" applyAlignment="1">
      <alignment horizontal="left"/>
    </xf>
    <xf numFmtId="0" fontId="32" fillId="0" borderId="10" xfId="0" applyNumberFormat="1" applyFont="1" applyFill="1" applyBorder="1" applyAlignment="1">
      <alignment horizontal="right"/>
    </xf>
    <xf numFmtId="0" fontId="32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left" vertical="center" wrapText="1"/>
    </xf>
    <xf numFmtId="0" fontId="24" fillId="34" borderId="10" xfId="0" applyNumberFormat="1" applyFont="1" applyFill="1" applyBorder="1" applyAlignment="1">
      <alignment horizontal="justify" wrapText="1"/>
    </xf>
    <xf numFmtId="0" fontId="24" fillId="34" borderId="10" xfId="0" applyNumberFormat="1" applyFont="1" applyFill="1" applyBorder="1" applyAlignment="1">
      <alignment horizontal="right"/>
    </xf>
    <xf numFmtId="0" fontId="24" fillId="34" borderId="10" xfId="62" applyNumberFormat="1" applyFont="1" applyFill="1" applyBorder="1" applyAlignment="1">
      <alignment horizontal="justify" wrapText="1"/>
    </xf>
    <xf numFmtId="0" fontId="24" fillId="34" borderId="10" xfId="0" applyNumberFormat="1" applyFont="1" applyFill="1" applyBorder="1" applyAlignment="1">
      <alignment horizontal="center"/>
    </xf>
    <xf numFmtId="0" fontId="24" fillId="0" borderId="10" xfId="0" applyNumberFormat="1" applyFont="1" applyFill="1" applyBorder="1" applyAlignment="1">
      <alignment horizontal="center"/>
    </xf>
    <xf numFmtId="1" fontId="33" fillId="0" borderId="10" xfId="0" applyNumberFormat="1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/>
    </xf>
    <xf numFmtId="0" fontId="24" fillId="34" borderId="12" xfId="0" applyNumberFormat="1" applyFont="1" applyFill="1" applyBorder="1" applyAlignment="1">
      <alignment horizontal="right"/>
    </xf>
    <xf numFmtId="0" fontId="32" fillId="0" borderId="12" xfId="0" applyNumberFormat="1" applyFont="1" applyFill="1" applyBorder="1" applyAlignment="1">
      <alignment horizontal="right"/>
    </xf>
    <xf numFmtId="0" fontId="32" fillId="0" borderId="12" xfId="0" applyNumberFormat="1" applyFont="1" applyFill="1" applyBorder="1" applyAlignment="1">
      <alignment horizontal="left"/>
    </xf>
    <xf numFmtId="0" fontId="32" fillId="0" borderId="12" xfId="0" applyNumberFormat="1" applyFont="1" applyFill="1" applyBorder="1" applyAlignment="1">
      <alignment horizontal="center"/>
    </xf>
    <xf numFmtId="0" fontId="30" fillId="38" borderId="10" xfId="0" applyFont="1" applyFill="1" applyBorder="1" applyAlignment="1">
      <alignment wrapText="1"/>
    </xf>
    <xf numFmtId="0" fontId="24" fillId="38" borderId="12" xfId="0" applyNumberFormat="1" applyFont="1" applyFill="1" applyBorder="1" applyAlignment="1">
      <alignment horizontal="right"/>
    </xf>
    <xf numFmtId="0" fontId="24" fillId="38" borderId="12" xfId="0" applyNumberFormat="1" applyFont="1" applyFill="1" applyBorder="1" applyAlignment="1">
      <alignment horizontal="left"/>
    </xf>
    <xf numFmtId="0" fontId="23" fillId="35" borderId="10" xfId="0" applyNumberFormat="1" applyFont="1" applyFill="1" applyBorder="1" applyAlignment="1">
      <alignment horizontal="justify" wrapText="1"/>
    </xf>
    <xf numFmtId="0" fontId="23" fillId="35" borderId="10" xfId="0" applyNumberFormat="1" applyFont="1" applyFill="1" applyBorder="1" applyAlignment="1">
      <alignment horizontal="center"/>
    </xf>
    <xf numFmtId="2" fontId="22" fillId="35" borderId="10" xfId="0" applyNumberFormat="1" applyFont="1" applyFill="1" applyBorder="1" applyAlignment="1">
      <alignment/>
    </xf>
    <xf numFmtId="2" fontId="29" fillId="37" borderId="10" xfId="0" applyNumberFormat="1" applyFont="1" applyFill="1" applyBorder="1" applyAlignment="1">
      <alignment/>
    </xf>
    <xf numFmtId="2" fontId="22" fillId="37" borderId="10" xfId="0" applyNumberFormat="1" applyFont="1" applyFill="1" applyBorder="1" applyAlignment="1">
      <alignment/>
    </xf>
    <xf numFmtId="2" fontId="29" fillId="37" borderId="10" xfId="0" applyNumberFormat="1" applyFont="1" applyFill="1" applyBorder="1" applyAlignment="1">
      <alignment horizontal="right"/>
    </xf>
    <xf numFmtId="2" fontId="22" fillId="37" borderId="10" xfId="0" applyNumberFormat="1" applyFont="1" applyFill="1" applyBorder="1" applyAlignment="1">
      <alignment horizontal="right"/>
    </xf>
    <xf numFmtId="0" fontId="31" fillId="39" borderId="10" xfId="0" applyFont="1" applyFill="1" applyBorder="1" applyAlignment="1">
      <alignment wrapText="1"/>
    </xf>
    <xf numFmtId="0" fontId="30" fillId="39" borderId="10" xfId="0" applyFont="1" applyFill="1" applyBorder="1" applyAlignment="1">
      <alignment wrapText="1"/>
    </xf>
    <xf numFmtId="181" fontId="22" fillId="39" borderId="10" xfId="0" applyNumberFormat="1" applyFont="1" applyFill="1" applyBorder="1" applyAlignment="1">
      <alignment horizontal="right"/>
    </xf>
    <xf numFmtId="0" fontId="25" fillId="34" borderId="10" xfId="0" applyFont="1" applyFill="1" applyBorder="1" applyAlignment="1">
      <alignment wrapText="1"/>
    </xf>
    <xf numFmtId="0" fontId="22" fillId="34" borderId="10" xfId="0" applyFont="1" applyFill="1" applyBorder="1" applyAlignment="1">
      <alignment/>
    </xf>
    <xf numFmtId="0" fontId="28" fillId="34" borderId="10" xfId="0" applyFont="1" applyFill="1" applyBorder="1" applyAlignment="1">
      <alignment wrapText="1"/>
    </xf>
    <xf numFmtId="0" fontId="26" fillId="34" borderId="10" xfId="0" applyFont="1" applyFill="1" applyBorder="1" applyAlignment="1">
      <alignment wrapText="1"/>
    </xf>
    <xf numFmtId="0" fontId="29" fillId="34" borderId="10" xfId="0" applyFont="1" applyFill="1" applyBorder="1" applyAlignment="1">
      <alignment/>
    </xf>
    <xf numFmtId="0" fontId="31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/>
    </xf>
    <xf numFmtId="0" fontId="32" fillId="34" borderId="10" xfId="0" applyFont="1" applyFill="1" applyBorder="1" applyAlignment="1">
      <alignment wrapText="1"/>
    </xf>
    <xf numFmtId="0" fontId="22" fillId="34" borderId="10" xfId="0" applyFont="1" applyFill="1" applyBorder="1" applyAlignment="1">
      <alignment horizontal="right"/>
    </xf>
    <xf numFmtId="0" fontId="29" fillId="0" borderId="10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center" vertical="center" wrapText="1"/>
    </xf>
    <xf numFmtId="0" fontId="22" fillId="39" borderId="10" xfId="0" applyFont="1" applyFill="1" applyBorder="1" applyAlignment="1">
      <alignment horizontal="right"/>
    </xf>
    <xf numFmtId="0" fontId="24" fillId="34" borderId="10" xfId="0" applyNumberFormat="1" applyFont="1" applyFill="1" applyBorder="1" applyAlignment="1">
      <alignment horizontal="center"/>
    </xf>
    <xf numFmtId="0" fontId="32" fillId="0" borderId="10" xfId="0" applyNumberFormat="1" applyFont="1" applyFill="1" applyBorder="1" applyAlignment="1">
      <alignment horizontal="center"/>
    </xf>
    <xf numFmtId="0" fontId="34" fillId="0" borderId="10" xfId="0" applyNumberFormat="1" applyFont="1" applyFill="1" applyBorder="1" applyAlignment="1">
      <alignment horizontal="center"/>
    </xf>
    <xf numFmtId="0" fontId="34" fillId="0" borderId="10" xfId="0" applyNumberFormat="1" applyFont="1" applyFill="1" applyBorder="1" applyAlignment="1">
      <alignment horizontal="justify" wrapText="1"/>
    </xf>
    <xf numFmtId="0" fontId="32" fillId="0" borderId="11" xfId="0" applyNumberFormat="1" applyFont="1" applyFill="1" applyBorder="1" applyAlignment="1">
      <alignment horizontal="center"/>
    </xf>
    <xf numFmtId="0" fontId="29" fillId="34" borderId="10" xfId="0" applyFont="1" applyFill="1" applyBorder="1" applyAlignment="1">
      <alignment horizontal="right"/>
    </xf>
    <xf numFmtId="0" fontId="24" fillId="34" borderId="10" xfId="0" applyNumberFormat="1" applyFont="1" applyFill="1" applyBorder="1" applyAlignment="1">
      <alignment horizontal="justify" wrapText="1"/>
    </xf>
    <xf numFmtId="0" fontId="24" fillId="0" borderId="10" xfId="0" applyNumberFormat="1" applyFont="1" applyFill="1" applyBorder="1" applyAlignment="1">
      <alignment horizontal="justify" wrapText="1"/>
    </xf>
    <xf numFmtId="0" fontId="32" fillId="0" borderId="10" xfId="0" applyNumberFormat="1" applyFont="1" applyFill="1" applyBorder="1" applyAlignment="1">
      <alignment horizontal="center" wrapText="1"/>
    </xf>
    <xf numFmtId="0" fontId="32" fillId="0" borderId="10" xfId="62" applyNumberFormat="1" applyFont="1" applyFill="1" applyBorder="1" applyAlignment="1">
      <alignment horizontal="justify" wrapText="1"/>
    </xf>
    <xf numFmtId="0" fontId="29" fillId="37" borderId="10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left" wrapText="1"/>
    </xf>
    <xf numFmtId="0" fontId="24" fillId="34" borderId="12" xfId="0" applyNumberFormat="1" applyFont="1" applyFill="1" applyBorder="1" applyAlignment="1">
      <alignment horizontal="center"/>
    </xf>
    <xf numFmtId="0" fontId="24" fillId="38" borderId="12" xfId="0" applyNumberFormat="1" applyFont="1" applyFill="1" applyBorder="1" applyAlignment="1">
      <alignment horizontal="center"/>
    </xf>
    <xf numFmtId="0" fontId="22" fillId="38" borderId="10" xfId="0" applyFont="1" applyFill="1" applyBorder="1" applyAlignment="1">
      <alignment horizontal="right"/>
    </xf>
    <xf numFmtId="181" fontId="22" fillId="35" borderId="10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4" fillId="0" borderId="12" xfId="0" applyNumberFormat="1" applyFont="1" applyFill="1" applyBorder="1" applyAlignment="1">
      <alignment horizontal="justify" wrapText="1"/>
    </xf>
    <xf numFmtId="0" fontId="29" fillId="0" borderId="10" xfId="0" applyFont="1" applyFill="1" applyBorder="1" applyAlignment="1">
      <alignment horizontal="center"/>
    </xf>
    <xf numFmtId="0" fontId="29" fillId="0" borderId="12" xfId="0" applyFont="1" applyFill="1" applyBorder="1" applyAlignment="1">
      <alignment/>
    </xf>
    <xf numFmtId="0" fontId="29" fillId="0" borderId="0" xfId="0" applyFont="1" applyFill="1" applyAlignment="1">
      <alignment horizontal="center"/>
    </xf>
    <xf numFmtId="0" fontId="35" fillId="0" borderId="10" xfId="0" applyFont="1" applyBorder="1" applyAlignment="1">
      <alignment wrapText="1"/>
    </xf>
    <xf numFmtId="0" fontId="22" fillId="12" borderId="10" xfId="0" applyFont="1" applyFill="1" applyBorder="1" applyAlignment="1">
      <alignment horizontal="right"/>
    </xf>
    <xf numFmtId="0" fontId="22" fillId="6" borderId="10" xfId="0" applyFont="1" applyFill="1" applyBorder="1" applyAlignment="1">
      <alignment horizontal="right"/>
    </xf>
    <xf numFmtId="0" fontId="24" fillId="12" borderId="10" xfId="0" applyNumberFormat="1" applyFont="1" applyFill="1" applyBorder="1" applyAlignment="1">
      <alignment horizontal="center"/>
    </xf>
    <xf numFmtId="0" fontId="24" fillId="12" borderId="10" xfId="0" applyNumberFormat="1" applyFont="1" applyFill="1" applyBorder="1" applyAlignment="1">
      <alignment horizontal="justify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right" wrapText="1"/>
    </xf>
    <xf numFmtId="0" fontId="37" fillId="40" borderId="11" xfId="0" applyFont="1" applyFill="1" applyBorder="1" applyAlignment="1">
      <alignment horizontal="center" vertical="center"/>
    </xf>
    <xf numFmtId="0" fontId="37" fillId="40" borderId="12" xfId="0" applyFont="1" applyFill="1" applyBorder="1" applyAlignment="1">
      <alignment horizontal="center" vertical="center"/>
    </xf>
    <xf numFmtId="49" fontId="37" fillId="40" borderId="10" xfId="0" applyNumberFormat="1" applyFont="1" applyFill="1" applyBorder="1" applyAlignment="1">
      <alignment horizontal="center" vertical="center" textRotation="90" wrapText="1"/>
    </xf>
    <xf numFmtId="0" fontId="31" fillId="41" borderId="10" xfId="0" applyFont="1" applyFill="1" applyBorder="1" applyAlignment="1">
      <alignment horizontal="center"/>
    </xf>
    <xf numFmtId="0" fontId="37" fillId="41" borderId="10" xfId="0" applyFont="1" applyFill="1" applyBorder="1" applyAlignment="1">
      <alignment horizontal="center" vertical="center"/>
    </xf>
    <xf numFmtId="2" fontId="37" fillId="41" borderId="10" xfId="63" applyNumberFormat="1" applyFont="1" applyFill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49" fontId="37" fillId="35" borderId="10" xfId="0" applyNumberFormat="1" applyFont="1" applyFill="1" applyBorder="1" applyAlignment="1">
      <alignment horizontal="left" wrapText="1"/>
    </xf>
    <xf numFmtId="49" fontId="37" fillId="35" borderId="10" xfId="0" applyNumberFormat="1" applyFont="1" applyFill="1" applyBorder="1" applyAlignment="1">
      <alignment horizontal="center" wrapText="1"/>
    </xf>
    <xf numFmtId="49" fontId="37" fillId="35" borderId="10" xfId="0" applyNumberFormat="1" applyFont="1" applyFill="1" applyBorder="1" applyAlignment="1">
      <alignment horizontal="center"/>
    </xf>
    <xf numFmtId="49" fontId="38" fillId="35" borderId="10" xfId="0" applyNumberFormat="1" applyFont="1" applyFill="1" applyBorder="1" applyAlignment="1">
      <alignment horizontal="center"/>
    </xf>
    <xf numFmtId="2" fontId="37" fillId="35" borderId="10" xfId="0" applyNumberFormat="1" applyFont="1" applyFill="1" applyBorder="1" applyAlignment="1">
      <alignment horizontal="center"/>
    </xf>
    <xf numFmtId="0" fontId="37" fillId="33" borderId="10" xfId="0" applyFont="1" applyFill="1" applyBorder="1" applyAlignment="1">
      <alignment horizontal="left" wrapText="1"/>
    </xf>
    <xf numFmtId="0" fontId="37" fillId="33" borderId="10" xfId="0" applyFont="1" applyFill="1" applyBorder="1" applyAlignment="1">
      <alignment horizontal="center" wrapText="1"/>
    </xf>
    <xf numFmtId="49" fontId="38" fillId="33" borderId="10" xfId="0" applyNumberFormat="1" applyFont="1" applyFill="1" applyBorder="1" applyAlignment="1">
      <alignment horizontal="center"/>
    </xf>
    <xf numFmtId="2" fontId="37" fillId="33" borderId="10" xfId="0" applyNumberFormat="1" applyFont="1" applyFill="1" applyBorder="1" applyAlignment="1">
      <alignment horizontal="center"/>
    </xf>
    <xf numFmtId="0" fontId="37" fillId="42" borderId="10" xfId="0" applyFont="1" applyFill="1" applyBorder="1" applyAlignment="1">
      <alignment horizontal="left" wrapText="1"/>
    </xf>
    <xf numFmtId="0" fontId="37" fillId="42" borderId="10" xfId="0" applyFont="1" applyFill="1" applyBorder="1" applyAlignment="1">
      <alignment horizontal="center" wrapText="1"/>
    </xf>
    <xf numFmtId="49" fontId="38" fillId="42" borderId="10" xfId="0" applyNumberFormat="1" applyFont="1" applyFill="1" applyBorder="1" applyAlignment="1">
      <alignment horizontal="center"/>
    </xf>
    <xf numFmtId="2" fontId="37" fillId="42" borderId="10" xfId="0" applyNumberFormat="1" applyFont="1" applyFill="1" applyBorder="1" applyAlignment="1">
      <alignment horizontal="center"/>
    </xf>
    <xf numFmtId="0" fontId="37" fillId="43" borderId="10" xfId="0" applyFont="1" applyFill="1" applyBorder="1" applyAlignment="1">
      <alignment horizontal="left" wrapText="1"/>
    </xf>
    <xf numFmtId="0" fontId="37" fillId="43" borderId="10" xfId="0" applyFont="1" applyFill="1" applyBorder="1" applyAlignment="1">
      <alignment horizontal="center" wrapText="1"/>
    </xf>
    <xf numFmtId="49" fontId="38" fillId="43" borderId="10" xfId="0" applyNumberFormat="1" applyFont="1" applyFill="1" applyBorder="1" applyAlignment="1">
      <alignment horizontal="center"/>
    </xf>
    <xf numFmtId="2" fontId="37" fillId="43" borderId="10" xfId="0" applyNumberFormat="1" applyFont="1" applyFill="1" applyBorder="1" applyAlignment="1">
      <alignment horizontal="center"/>
    </xf>
    <xf numFmtId="0" fontId="37" fillId="44" borderId="10" xfId="0" applyFont="1" applyFill="1" applyBorder="1" applyAlignment="1">
      <alignment wrapText="1"/>
    </xf>
    <xf numFmtId="0" fontId="37" fillId="44" borderId="10" xfId="0" applyFont="1" applyFill="1" applyBorder="1" applyAlignment="1">
      <alignment horizontal="center" wrapText="1"/>
    </xf>
    <xf numFmtId="49" fontId="38" fillId="44" borderId="10" xfId="0" applyNumberFormat="1" applyFont="1" applyFill="1" applyBorder="1" applyAlignment="1">
      <alignment horizontal="center"/>
    </xf>
    <xf numFmtId="2" fontId="37" fillId="44" borderId="10" xfId="0" applyNumberFormat="1" applyFont="1" applyFill="1" applyBorder="1" applyAlignment="1">
      <alignment horizontal="center"/>
    </xf>
    <xf numFmtId="49" fontId="38" fillId="40" borderId="10" xfId="0" applyNumberFormat="1" applyFont="1" applyFill="1" applyBorder="1" applyAlignment="1">
      <alignment wrapText="1"/>
    </xf>
    <xf numFmtId="49" fontId="38" fillId="40" borderId="10" xfId="0" applyNumberFormat="1" applyFont="1" applyFill="1" applyBorder="1" applyAlignment="1">
      <alignment horizontal="center" wrapText="1"/>
    </xf>
    <xf numFmtId="49" fontId="38" fillId="40" borderId="10" xfId="0" applyNumberFormat="1" applyFont="1" applyFill="1" applyBorder="1" applyAlignment="1">
      <alignment horizontal="center"/>
    </xf>
    <xf numFmtId="2" fontId="38" fillId="0" borderId="10" xfId="0" applyNumberFormat="1" applyFont="1" applyBorder="1" applyAlignment="1">
      <alignment horizontal="center"/>
    </xf>
    <xf numFmtId="49" fontId="37" fillId="43" borderId="10" xfId="0" applyNumberFormat="1" applyFont="1" applyFill="1" applyBorder="1" applyAlignment="1">
      <alignment horizontal="center"/>
    </xf>
    <xf numFmtId="49" fontId="37" fillId="44" borderId="10" xfId="0" applyNumberFormat="1" applyFont="1" applyFill="1" applyBorder="1" applyAlignment="1">
      <alignment horizontal="center"/>
    </xf>
    <xf numFmtId="2" fontId="38" fillId="44" borderId="10" xfId="0" applyNumberFormat="1" applyFont="1" applyFill="1" applyBorder="1" applyAlignment="1">
      <alignment horizontal="center"/>
    </xf>
    <xf numFmtId="0" fontId="37" fillId="44" borderId="10" xfId="0" applyFont="1" applyFill="1" applyBorder="1" applyAlignment="1">
      <alignment horizontal="left" wrapText="1"/>
    </xf>
    <xf numFmtId="49" fontId="38" fillId="0" borderId="10" xfId="0" applyNumberFormat="1" applyFont="1" applyBorder="1" applyAlignment="1">
      <alignment/>
    </xf>
    <xf numFmtId="49" fontId="38" fillId="0" borderId="10" xfId="0" applyNumberFormat="1" applyFont="1" applyBorder="1" applyAlignment="1">
      <alignment horizontal="center"/>
    </xf>
    <xf numFmtId="0" fontId="38" fillId="40" borderId="10" xfId="0" applyFont="1" applyFill="1" applyBorder="1" applyAlignment="1">
      <alignment/>
    </xf>
    <xf numFmtId="0" fontId="38" fillId="40" borderId="10" xfId="0" applyFont="1" applyFill="1" applyBorder="1" applyAlignment="1">
      <alignment horizontal="center"/>
    </xf>
    <xf numFmtId="0" fontId="37" fillId="42" borderId="10" xfId="0" applyFont="1" applyFill="1" applyBorder="1" applyAlignment="1">
      <alignment wrapText="1"/>
    </xf>
    <xf numFmtId="49" fontId="37" fillId="42" borderId="10" xfId="0" applyNumberFormat="1" applyFont="1" applyFill="1" applyBorder="1" applyAlignment="1">
      <alignment horizontal="center"/>
    </xf>
    <xf numFmtId="0" fontId="37" fillId="43" borderId="10" xfId="0" applyFont="1" applyFill="1" applyBorder="1" applyAlignment="1">
      <alignment wrapText="1"/>
    </xf>
    <xf numFmtId="0" fontId="38" fillId="43" borderId="10" xfId="0" applyFont="1" applyFill="1" applyBorder="1" applyAlignment="1">
      <alignment horizontal="center"/>
    </xf>
    <xf numFmtId="0" fontId="38" fillId="44" borderId="10" xfId="0" applyFont="1" applyFill="1" applyBorder="1" applyAlignment="1">
      <alignment horizontal="center"/>
    </xf>
    <xf numFmtId="0" fontId="38" fillId="40" borderId="10" xfId="0" applyFont="1" applyFill="1" applyBorder="1" applyAlignment="1">
      <alignment wrapText="1"/>
    </xf>
    <xf numFmtId="0" fontId="38" fillId="40" borderId="10" xfId="0" applyFont="1" applyFill="1" applyBorder="1" applyAlignment="1">
      <alignment horizontal="center" wrapText="1"/>
    </xf>
    <xf numFmtId="1" fontId="37" fillId="33" borderId="10" xfId="0" applyNumberFormat="1" applyFont="1" applyFill="1" applyBorder="1" applyAlignment="1">
      <alignment horizontal="left" vertical="center" wrapText="1"/>
    </xf>
    <xf numFmtId="1" fontId="37" fillId="33" borderId="10" xfId="0" applyNumberFormat="1" applyFont="1" applyFill="1" applyBorder="1" applyAlignment="1">
      <alignment horizontal="center" vertical="center" wrapText="1"/>
    </xf>
    <xf numFmtId="49" fontId="37" fillId="33" borderId="10" xfId="0" applyNumberFormat="1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2" fontId="37" fillId="33" borderId="10" xfId="0" applyNumberFormat="1" applyFont="1" applyFill="1" applyBorder="1" applyAlignment="1">
      <alignment horizontal="center" vertical="center"/>
    </xf>
    <xf numFmtId="0" fontId="38" fillId="43" borderId="10" xfId="0" applyFont="1" applyFill="1" applyBorder="1" applyAlignment="1">
      <alignment wrapText="1"/>
    </xf>
    <xf numFmtId="0" fontId="38" fillId="43" borderId="10" xfId="0" applyFont="1" applyFill="1" applyBorder="1" applyAlignment="1">
      <alignment horizontal="center" wrapText="1"/>
    </xf>
    <xf numFmtId="2" fontId="38" fillId="43" borderId="10" xfId="0" applyNumberFormat="1" applyFont="1" applyFill="1" applyBorder="1" applyAlignment="1">
      <alignment horizontal="center"/>
    </xf>
    <xf numFmtId="49" fontId="37" fillId="33" borderId="10" xfId="0" applyNumberFormat="1" applyFont="1" applyFill="1" applyBorder="1" applyAlignment="1">
      <alignment horizontal="center"/>
    </xf>
    <xf numFmtId="49" fontId="38" fillId="33" borderId="10" xfId="0" applyNumberFormat="1" applyFont="1" applyFill="1" applyBorder="1" applyAlignment="1">
      <alignment horizontal="center" wrapText="1"/>
    </xf>
    <xf numFmtId="49" fontId="38" fillId="42" borderId="10" xfId="0" applyNumberFormat="1" applyFont="1" applyFill="1" applyBorder="1" applyAlignment="1">
      <alignment horizontal="center" wrapText="1"/>
    </xf>
    <xf numFmtId="0" fontId="37" fillId="43" borderId="10" xfId="0" applyNumberFormat="1" applyFont="1" applyFill="1" applyBorder="1" applyAlignment="1">
      <alignment horizontal="left" wrapText="1"/>
    </xf>
    <xf numFmtId="0" fontId="37" fillId="43" borderId="10" xfId="0" applyNumberFormat="1" applyFont="1" applyFill="1" applyBorder="1" applyAlignment="1">
      <alignment horizontal="center" wrapText="1"/>
    </xf>
    <xf numFmtId="49" fontId="38" fillId="43" borderId="10" xfId="0" applyNumberFormat="1" applyFont="1" applyFill="1" applyBorder="1" applyAlignment="1">
      <alignment horizontal="center" wrapText="1"/>
    </xf>
    <xf numFmtId="0" fontId="38" fillId="44" borderId="10" xfId="0" applyFont="1" applyFill="1" applyBorder="1" applyAlignment="1">
      <alignment wrapText="1"/>
    </xf>
    <xf numFmtId="0" fontId="38" fillId="44" borderId="10" xfId="0" applyFont="1" applyFill="1" applyBorder="1" applyAlignment="1">
      <alignment horizontal="center" wrapText="1"/>
    </xf>
    <xf numFmtId="49" fontId="38" fillId="44" borderId="10" xfId="0" applyNumberFormat="1" applyFont="1" applyFill="1" applyBorder="1" applyAlignment="1">
      <alignment horizontal="center" wrapText="1"/>
    </xf>
    <xf numFmtId="0" fontId="38" fillId="40" borderId="10" xfId="52" applyNumberFormat="1" applyFont="1" applyFill="1" applyBorder="1" applyAlignment="1" applyProtection="1">
      <alignment horizontal="left" vertical="center" wrapText="1"/>
      <protection hidden="1"/>
    </xf>
    <xf numFmtId="0" fontId="38" fillId="40" borderId="10" xfId="52" applyNumberFormat="1" applyFont="1" applyFill="1" applyBorder="1" applyAlignment="1" applyProtection="1">
      <alignment horizontal="center" vertical="center" wrapText="1"/>
      <protection hidden="1"/>
    </xf>
    <xf numFmtId="2" fontId="38" fillId="40" borderId="10" xfId="0" applyNumberFormat="1" applyFont="1" applyFill="1" applyBorder="1" applyAlignment="1">
      <alignment horizontal="center"/>
    </xf>
    <xf numFmtId="0" fontId="37" fillId="43" borderId="10" xfId="0" applyNumberFormat="1" applyFont="1" applyFill="1" applyBorder="1" applyAlignment="1">
      <alignment wrapText="1"/>
    </xf>
    <xf numFmtId="49" fontId="38" fillId="37" borderId="10" xfId="0" applyNumberFormat="1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28" fillId="40" borderId="10" xfId="0" applyFont="1" applyFill="1" applyBorder="1" applyAlignment="1">
      <alignment horizontal="left" wrapText="1"/>
    </xf>
    <xf numFmtId="0" fontId="38" fillId="44" borderId="10" xfId="0" applyFont="1" applyFill="1" applyBorder="1" applyAlignment="1">
      <alignment horizontal="left" wrapText="1"/>
    </xf>
    <xf numFmtId="0" fontId="38" fillId="13" borderId="10" xfId="52" applyNumberFormat="1" applyFont="1" applyFill="1" applyBorder="1" applyAlignment="1" applyProtection="1">
      <alignment horizontal="left" vertical="center" wrapText="1"/>
      <protection hidden="1"/>
    </xf>
    <xf numFmtId="0" fontId="38" fillId="19" borderId="10" xfId="0" applyFont="1" applyFill="1" applyBorder="1" applyAlignment="1">
      <alignment horizontal="center"/>
    </xf>
    <xf numFmtId="2" fontId="38" fillId="13" borderId="10" xfId="0" applyNumberFormat="1" applyFont="1" applyFill="1" applyBorder="1" applyAlignment="1">
      <alignment horizontal="center"/>
    </xf>
    <xf numFmtId="49" fontId="38" fillId="40" borderId="10" xfId="0" applyNumberFormat="1" applyFont="1" applyFill="1" applyBorder="1" applyAlignment="1">
      <alignment horizontal="center" vertical="center"/>
    </xf>
    <xf numFmtId="0" fontId="37" fillId="19" borderId="10" xfId="52" applyNumberFormat="1" applyFont="1" applyFill="1" applyBorder="1" applyAlignment="1" applyProtection="1">
      <alignment horizontal="left" vertical="center" wrapText="1"/>
      <protection hidden="1"/>
    </xf>
    <xf numFmtId="0" fontId="37" fillId="19" borderId="10" xfId="52" applyNumberFormat="1" applyFont="1" applyFill="1" applyBorder="1" applyAlignment="1" applyProtection="1">
      <alignment horizontal="center" vertical="center" wrapText="1"/>
      <protection hidden="1"/>
    </xf>
    <xf numFmtId="49" fontId="37" fillId="19" borderId="10" xfId="0" applyNumberFormat="1" applyFont="1" applyFill="1" applyBorder="1" applyAlignment="1">
      <alignment horizontal="center" vertical="center"/>
    </xf>
    <xf numFmtId="49" fontId="37" fillId="19" borderId="10" xfId="0" applyNumberFormat="1" applyFont="1" applyFill="1" applyBorder="1" applyAlignment="1">
      <alignment horizontal="center"/>
    </xf>
    <xf numFmtId="2" fontId="38" fillId="19" borderId="10" xfId="0" applyNumberFormat="1" applyFont="1" applyFill="1" applyBorder="1" applyAlignment="1">
      <alignment horizontal="center"/>
    </xf>
    <xf numFmtId="0" fontId="38" fillId="37" borderId="10" xfId="52" applyNumberFormat="1" applyFont="1" applyFill="1" applyBorder="1" applyAlignment="1" applyProtection="1">
      <alignment horizontal="left" vertical="center" wrapText="1"/>
      <protection hidden="1"/>
    </xf>
    <xf numFmtId="2" fontId="38" fillId="42" borderId="10" xfId="53" applyNumberFormat="1" applyFont="1" applyFill="1" applyBorder="1" applyAlignment="1" applyProtection="1">
      <alignment horizontal="left" wrapText="1"/>
      <protection hidden="1"/>
    </xf>
    <xf numFmtId="0" fontId="37" fillId="25" borderId="10" xfId="52" applyNumberFormat="1" applyFont="1" applyFill="1" applyBorder="1" applyAlignment="1" applyProtection="1">
      <alignment horizontal="center" vertical="center" wrapText="1"/>
      <protection hidden="1"/>
    </xf>
    <xf numFmtId="49" fontId="37" fillId="25" borderId="10" xfId="0" applyNumberFormat="1" applyFont="1" applyFill="1" applyBorder="1" applyAlignment="1">
      <alignment horizontal="center"/>
    </xf>
    <xf numFmtId="0" fontId="37" fillId="25" borderId="10" xfId="0" applyFont="1" applyFill="1" applyBorder="1" applyAlignment="1">
      <alignment horizontal="center"/>
    </xf>
    <xf numFmtId="2" fontId="37" fillId="25" borderId="10" xfId="0" applyNumberFormat="1" applyFont="1" applyFill="1" applyBorder="1" applyAlignment="1">
      <alignment horizontal="center"/>
    </xf>
    <xf numFmtId="2" fontId="38" fillId="40" borderId="10" xfId="53" applyNumberFormat="1" applyFont="1" applyFill="1" applyBorder="1" applyAlignment="1" applyProtection="1">
      <alignment horizontal="left" wrapText="1"/>
      <protection hidden="1"/>
    </xf>
    <xf numFmtId="2" fontId="38" fillId="19" borderId="10" xfId="53" applyNumberFormat="1" applyFont="1" applyFill="1" applyBorder="1" applyAlignment="1" applyProtection="1">
      <alignment horizontal="left" wrapText="1"/>
      <protection hidden="1"/>
    </xf>
    <xf numFmtId="0" fontId="38" fillId="19" borderId="10" xfId="52" applyNumberFormat="1" applyFont="1" applyFill="1" applyBorder="1" applyAlignment="1" applyProtection="1">
      <alignment horizontal="center" vertical="center" wrapText="1"/>
      <protection hidden="1"/>
    </xf>
    <xf numFmtId="49" fontId="38" fillId="19" borderId="10" xfId="0" applyNumberFormat="1" applyFont="1" applyFill="1" applyBorder="1" applyAlignment="1">
      <alignment horizontal="center"/>
    </xf>
    <xf numFmtId="0" fontId="38" fillId="19" borderId="10" xfId="52" applyNumberFormat="1" applyFont="1" applyFill="1" applyBorder="1" applyAlignment="1" applyProtection="1">
      <alignment horizontal="left" vertical="center" wrapText="1"/>
      <protection hidden="1"/>
    </xf>
    <xf numFmtId="49" fontId="40" fillId="35" borderId="10" xfId="0" applyNumberFormat="1" applyFont="1" applyFill="1" applyBorder="1" applyAlignment="1">
      <alignment horizontal="left" vertical="center" wrapText="1"/>
    </xf>
    <xf numFmtId="49" fontId="40" fillId="35" borderId="10" xfId="0" applyNumberFormat="1" applyFont="1" applyFill="1" applyBorder="1" applyAlignment="1">
      <alignment horizontal="center" vertical="center" wrapText="1"/>
    </xf>
    <xf numFmtId="49" fontId="40" fillId="35" borderId="10" xfId="0" applyNumberFormat="1" applyFont="1" applyFill="1" applyBorder="1" applyAlignment="1">
      <alignment horizontal="center" wrapText="1"/>
    </xf>
    <xf numFmtId="49" fontId="6" fillId="35" borderId="10" xfId="0" applyNumberFormat="1" applyFont="1" applyFill="1" applyBorder="1" applyAlignment="1">
      <alignment horizontal="center"/>
    </xf>
    <xf numFmtId="0" fontId="28" fillId="35" borderId="10" xfId="0" applyFont="1" applyFill="1" applyBorder="1" applyAlignment="1">
      <alignment horizontal="center"/>
    </xf>
    <xf numFmtId="2" fontId="31" fillId="35" borderId="10" xfId="0" applyNumberFormat="1" applyFont="1" applyFill="1" applyBorder="1" applyAlignment="1">
      <alignment horizontal="center" wrapText="1"/>
    </xf>
    <xf numFmtId="49" fontId="37" fillId="33" borderId="10" xfId="0" applyNumberFormat="1" applyFont="1" applyFill="1" applyBorder="1" applyAlignment="1">
      <alignment vertical="center" wrapText="1"/>
    </xf>
    <xf numFmtId="49" fontId="37" fillId="33" borderId="10" xfId="0" applyNumberFormat="1" applyFont="1" applyFill="1" applyBorder="1" applyAlignment="1">
      <alignment horizontal="center" vertical="center" wrapText="1"/>
    </xf>
    <xf numFmtId="49" fontId="37" fillId="33" borderId="10" xfId="0" applyNumberFormat="1" applyFont="1" applyFill="1" applyBorder="1" applyAlignment="1">
      <alignment horizontal="center" wrapText="1"/>
    </xf>
    <xf numFmtId="2" fontId="37" fillId="33" borderId="10" xfId="0" applyNumberFormat="1" applyFont="1" applyFill="1" applyBorder="1" applyAlignment="1">
      <alignment horizontal="center" wrapText="1"/>
    </xf>
    <xf numFmtId="1" fontId="38" fillId="42" borderId="10" xfId="53" applyNumberFormat="1" applyFont="1" applyFill="1" applyBorder="1" applyAlignment="1" applyProtection="1">
      <alignment horizontal="center" wrapText="1"/>
      <protection hidden="1"/>
    </xf>
    <xf numFmtId="49" fontId="37" fillId="42" borderId="10" xfId="0" applyNumberFormat="1" applyFont="1" applyFill="1" applyBorder="1" applyAlignment="1">
      <alignment horizontal="center" wrapText="1"/>
    </xf>
    <xf numFmtId="2" fontId="37" fillId="42" borderId="10" xfId="0" applyNumberFormat="1" applyFont="1" applyFill="1" applyBorder="1" applyAlignment="1">
      <alignment horizontal="center" wrapText="1"/>
    </xf>
    <xf numFmtId="1" fontId="38" fillId="40" borderId="10" xfId="53" applyNumberFormat="1" applyFont="1" applyFill="1" applyBorder="1" applyAlignment="1" applyProtection="1">
      <alignment horizontal="center" wrapText="1"/>
      <protection hidden="1"/>
    </xf>
    <xf numFmtId="2" fontId="38" fillId="40" borderId="10" xfId="0" applyNumberFormat="1" applyFont="1" applyFill="1" applyBorder="1" applyAlignment="1">
      <alignment horizontal="center" wrapText="1"/>
    </xf>
    <xf numFmtId="49" fontId="31" fillId="35" borderId="10" xfId="0" applyNumberFormat="1" applyFont="1" applyFill="1" applyBorder="1" applyAlignment="1">
      <alignment horizontal="center" wrapText="1"/>
    </xf>
    <xf numFmtId="49" fontId="28" fillId="35" borderId="10" xfId="0" applyNumberFormat="1" applyFont="1" applyFill="1" applyBorder="1" applyAlignment="1">
      <alignment horizontal="center" wrapText="1"/>
    </xf>
    <xf numFmtId="2" fontId="31" fillId="35" borderId="10" xfId="0" applyNumberFormat="1" applyFont="1" applyFill="1" applyBorder="1" applyAlignment="1">
      <alignment horizontal="center"/>
    </xf>
    <xf numFmtId="0" fontId="38" fillId="40" borderId="10" xfId="0" applyFont="1" applyFill="1" applyBorder="1" applyAlignment="1">
      <alignment horizontal="left" wrapText="1"/>
    </xf>
    <xf numFmtId="0" fontId="37" fillId="44" borderId="10" xfId="0" applyNumberFormat="1" applyFont="1" applyFill="1" applyBorder="1" applyAlignment="1">
      <alignment wrapText="1"/>
    </xf>
    <xf numFmtId="0" fontId="37" fillId="44" borderId="10" xfId="0" applyNumberFormat="1" applyFont="1" applyFill="1" applyBorder="1" applyAlignment="1">
      <alignment horizontal="center" wrapText="1"/>
    </xf>
    <xf numFmtId="49" fontId="40" fillId="35" borderId="10" xfId="0" applyNumberFormat="1" applyFont="1" applyFill="1" applyBorder="1" applyAlignment="1">
      <alignment wrapText="1"/>
    </xf>
    <xf numFmtId="49" fontId="40" fillId="35" borderId="10" xfId="0" applyNumberFormat="1" applyFont="1" applyFill="1" applyBorder="1" applyAlignment="1">
      <alignment horizontal="center"/>
    </xf>
    <xf numFmtId="49" fontId="42" fillId="35" borderId="10" xfId="0" applyNumberFormat="1" applyFont="1" applyFill="1" applyBorder="1" applyAlignment="1">
      <alignment horizontal="center"/>
    </xf>
    <xf numFmtId="49" fontId="37" fillId="33" borderId="10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center"/>
    </xf>
    <xf numFmtId="2" fontId="31" fillId="33" borderId="10" xfId="0" applyNumberFormat="1" applyFont="1" applyFill="1" applyBorder="1" applyAlignment="1">
      <alignment horizontal="center"/>
    </xf>
    <xf numFmtId="49" fontId="37" fillId="42" borderId="10" xfId="0" applyNumberFormat="1" applyFont="1" applyFill="1" applyBorder="1" applyAlignment="1">
      <alignment horizontal="left" wrapText="1"/>
    </xf>
    <xf numFmtId="182" fontId="37" fillId="43" borderId="10" xfId="0" applyNumberFormat="1" applyFont="1" applyFill="1" applyBorder="1" applyAlignment="1">
      <alignment horizontal="left" wrapText="1"/>
    </xf>
    <xf numFmtId="49" fontId="37" fillId="43" borderId="10" xfId="0" applyNumberFormat="1" applyFont="1" applyFill="1" applyBorder="1" applyAlignment="1">
      <alignment horizontal="center" wrapText="1"/>
    </xf>
    <xf numFmtId="0" fontId="38" fillId="40" borderId="10" xfId="0" applyNumberFormat="1" applyFont="1" applyFill="1" applyBorder="1" applyAlignment="1">
      <alignment horizontal="center" wrapText="1"/>
    </xf>
    <xf numFmtId="2" fontId="37" fillId="43" borderId="10" xfId="0" applyNumberFormat="1" applyFont="1" applyFill="1" applyBorder="1" applyAlignment="1">
      <alignment horizontal="left" wrapText="1"/>
    </xf>
    <xf numFmtId="2" fontId="37" fillId="43" borderId="10" xfId="0" applyNumberFormat="1" applyFont="1" applyFill="1" applyBorder="1" applyAlignment="1">
      <alignment horizontal="center" wrapText="1"/>
    </xf>
    <xf numFmtId="2" fontId="37" fillId="42" borderId="10" xfId="53" applyNumberFormat="1" applyFont="1" applyFill="1" applyBorder="1" applyAlignment="1" applyProtection="1">
      <alignment horizontal="left" wrapText="1"/>
      <protection hidden="1"/>
    </xf>
    <xf numFmtId="0" fontId="37" fillId="25" borderId="10" xfId="0" applyNumberFormat="1" applyFont="1" applyFill="1" applyBorder="1" applyAlignment="1">
      <alignment horizontal="center" wrapText="1"/>
    </xf>
    <xf numFmtId="49" fontId="38" fillId="25" borderId="10" xfId="0" applyNumberFormat="1" applyFont="1" applyFill="1" applyBorder="1" applyAlignment="1">
      <alignment horizontal="center"/>
    </xf>
    <xf numFmtId="0" fontId="38" fillId="40" borderId="10" xfId="0" applyNumberFormat="1" applyFont="1" applyFill="1" applyBorder="1" applyAlignment="1">
      <alignment horizontal="center" vertical="center" wrapText="1"/>
    </xf>
    <xf numFmtId="0" fontId="31" fillId="42" borderId="10" xfId="0" applyNumberFormat="1" applyFont="1" applyFill="1" applyBorder="1" applyAlignment="1">
      <alignment wrapText="1"/>
    </xf>
    <xf numFmtId="0" fontId="31" fillId="42" borderId="10" xfId="0" applyNumberFormat="1" applyFont="1" applyFill="1" applyBorder="1" applyAlignment="1">
      <alignment horizontal="center" wrapText="1"/>
    </xf>
    <xf numFmtId="49" fontId="31" fillId="42" borderId="10" xfId="0" applyNumberFormat="1" applyFont="1" applyFill="1" applyBorder="1" applyAlignment="1">
      <alignment horizontal="center"/>
    </xf>
    <xf numFmtId="49" fontId="28" fillId="42" borderId="10" xfId="0" applyNumberFormat="1" applyFont="1" applyFill="1" applyBorder="1" applyAlignment="1">
      <alignment horizontal="center" wrapText="1"/>
    </xf>
    <xf numFmtId="2" fontId="31" fillId="42" borderId="10" xfId="0" applyNumberFormat="1" applyFont="1" applyFill="1" applyBorder="1" applyAlignment="1">
      <alignment horizontal="center"/>
    </xf>
    <xf numFmtId="0" fontId="31" fillId="43" borderId="10" xfId="0" applyNumberFormat="1" applyFont="1" applyFill="1" applyBorder="1" applyAlignment="1">
      <alignment wrapText="1"/>
    </xf>
    <xf numFmtId="0" fontId="31" fillId="43" borderId="10" xfId="0" applyNumberFormat="1" applyFont="1" applyFill="1" applyBorder="1" applyAlignment="1">
      <alignment horizontal="center" wrapText="1"/>
    </xf>
    <xf numFmtId="49" fontId="31" fillId="43" borderId="10" xfId="0" applyNumberFormat="1" applyFont="1" applyFill="1" applyBorder="1" applyAlignment="1">
      <alignment horizontal="center"/>
    </xf>
    <xf numFmtId="49" fontId="28" fillId="43" borderId="10" xfId="0" applyNumberFormat="1" applyFont="1" applyFill="1" applyBorder="1" applyAlignment="1">
      <alignment horizontal="center" wrapText="1"/>
    </xf>
    <xf numFmtId="2" fontId="31" fillId="43" borderId="10" xfId="0" applyNumberFormat="1" applyFont="1" applyFill="1" applyBorder="1" applyAlignment="1">
      <alignment horizontal="center"/>
    </xf>
    <xf numFmtId="0" fontId="28" fillId="44" borderId="10" xfId="0" applyNumberFormat="1" applyFont="1" applyFill="1" applyBorder="1" applyAlignment="1">
      <alignment horizontal="left" wrapText="1"/>
    </xf>
    <xf numFmtId="0" fontId="28" fillId="44" borderId="10" xfId="0" applyNumberFormat="1" applyFont="1" applyFill="1" applyBorder="1" applyAlignment="1">
      <alignment horizontal="center" wrapText="1"/>
    </xf>
    <xf numFmtId="49" fontId="28" fillId="44" borderId="10" xfId="0" applyNumberFormat="1" applyFont="1" applyFill="1" applyBorder="1" applyAlignment="1">
      <alignment horizontal="center"/>
    </xf>
    <xf numFmtId="49" fontId="28" fillId="44" borderId="10" xfId="0" applyNumberFormat="1" applyFont="1" applyFill="1" applyBorder="1" applyAlignment="1">
      <alignment horizontal="center" wrapText="1"/>
    </xf>
    <xf numFmtId="2" fontId="28" fillId="44" borderId="10" xfId="0" applyNumberFormat="1" applyFont="1" applyFill="1" applyBorder="1" applyAlignment="1">
      <alignment horizontal="center"/>
    </xf>
    <xf numFmtId="0" fontId="28" fillId="40" borderId="10" xfId="0" applyFont="1" applyFill="1" applyBorder="1" applyAlignment="1">
      <alignment horizontal="center" wrapText="1"/>
    </xf>
    <xf numFmtId="49" fontId="28" fillId="40" borderId="10" xfId="0" applyNumberFormat="1" applyFont="1" applyFill="1" applyBorder="1" applyAlignment="1">
      <alignment horizontal="center"/>
    </xf>
    <xf numFmtId="49" fontId="28" fillId="40" borderId="10" xfId="0" applyNumberFormat="1" applyFont="1" applyFill="1" applyBorder="1" applyAlignment="1">
      <alignment horizontal="center" wrapText="1"/>
    </xf>
    <xf numFmtId="2" fontId="28" fillId="40" borderId="10" xfId="0" applyNumberFormat="1" applyFont="1" applyFill="1" applyBorder="1" applyAlignment="1">
      <alignment horizontal="center"/>
    </xf>
    <xf numFmtId="2" fontId="6" fillId="35" borderId="10" xfId="0" applyNumberFormat="1" applyFont="1" applyFill="1" applyBorder="1" applyAlignment="1">
      <alignment horizontal="center"/>
    </xf>
    <xf numFmtId="2" fontId="9" fillId="35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" fontId="37" fillId="40" borderId="10" xfId="0" applyNumberFormat="1" applyFont="1" applyFill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7" fillId="25" borderId="10" xfId="0" applyFont="1" applyFill="1" applyBorder="1" applyAlignment="1">
      <alignment horizontal="center" wrapText="1"/>
    </xf>
    <xf numFmtId="0" fontId="37" fillId="37" borderId="10" xfId="0" applyFont="1" applyFill="1" applyBorder="1" applyAlignment="1">
      <alignment horizontal="center" wrapText="1"/>
    </xf>
    <xf numFmtId="0" fontId="38" fillId="40" borderId="10" xfId="0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/>
    </xf>
    <xf numFmtId="0" fontId="37" fillId="44" borderId="10" xfId="0" applyFont="1" applyFill="1" applyBorder="1" applyAlignment="1">
      <alignment horizontal="center" vertical="center" wrapText="1"/>
    </xf>
    <xf numFmtId="49" fontId="37" fillId="44" borderId="10" xfId="0" applyNumberFormat="1" applyFont="1" applyFill="1" applyBorder="1" applyAlignment="1">
      <alignment horizontal="center" vertical="center"/>
    </xf>
    <xf numFmtId="2" fontId="37" fillId="44" borderId="10" xfId="0" applyNumberFormat="1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2" fontId="38" fillId="0" borderId="10" xfId="0" applyNumberFormat="1" applyFont="1" applyBorder="1" applyAlignment="1">
      <alignment horizontal="center" vertical="center"/>
    </xf>
    <xf numFmtId="0" fontId="37" fillId="13" borderId="10" xfId="52" applyNumberFormat="1" applyFont="1" applyFill="1" applyBorder="1" applyAlignment="1" applyProtection="1">
      <alignment horizontal="center" vertical="center" wrapText="1"/>
      <protection hidden="1"/>
    </xf>
    <xf numFmtId="0" fontId="37" fillId="13" borderId="10" xfId="0" applyFont="1" applyFill="1" applyBorder="1" applyAlignment="1">
      <alignment horizontal="center" vertical="center"/>
    </xf>
    <xf numFmtId="49" fontId="37" fillId="13" borderId="10" xfId="0" applyNumberFormat="1" applyFont="1" applyFill="1" applyBorder="1" applyAlignment="1">
      <alignment horizontal="center" vertical="center"/>
    </xf>
    <xf numFmtId="2" fontId="37" fillId="13" borderId="10" xfId="0" applyNumberFormat="1" applyFont="1" applyFill="1" applyBorder="1" applyAlignment="1">
      <alignment horizontal="center" vertical="center"/>
    </xf>
    <xf numFmtId="0" fontId="37" fillId="25" borderId="10" xfId="52" applyNumberFormat="1" applyFont="1" applyFill="1" applyBorder="1" applyAlignment="1" applyProtection="1">
      <alignment horizontal="left" vertical="center" wrapText="1"/>
      <protection hidden="1"/>
    </xf>
    <xf numFmtId="0" fontId="37" fillId="25" borderId="10" xfId="0" applyFont="1" applyFill="1" applyBorder="1" applyAlignment="1">
      <alignment horizontal="center" vertical="center" wrapText="1"/>
    </xf>
    <xf numFmtId="0" fontId="37" fillId="25" borderId="10" xfId="0" applyFont="1" applyFill="1" applyBorder="1" applyAlignment="1">
      <alignment horizontal="center" vertical="center"/>
    </xf>
    <xf numFmtId="2" fontId="37" fillId="25" borderId="10" xfId="0" applyNumberFormat="1" applyFont="1" applyFill="1" applyBorder="1" applyAlignment="1">
      <alignment horizontal="center" vertical="center"/>
    </xf>
    <xf numFmtId="0" fontId="38" fillId="25" borderId="10" xfId="0" applyFont="1" applyFill="1" applyBorder="1" applyAlignment="1">
      <alignment horizontal="center"/>
    </xf>
    <xf numFmtId="49" fontId="37" fillId="25" borderId="10" xfId="0" applyNumberFormat="1" applyFont="1" applyFill="1" applyBorder="1" applyAlignment="1">
      <alignment horizontal="center" vertical="center"/>
    </xf>
    <xf numFmtId="2" fontId="37" fillId="42" borderId="10" xfId="0" applyNumberFormat="1" applyFont="1" applyFill="1" applyBorder="1" applyAlignment="1">
      <alignment horizontal="center" vertical="center"/>
    </xf>
    <xf numFmtId="0" fontId="37" fillId="43" borderId="10" xfId="0" applyFont="1" applyFill="1" applyBorder="1" applyAlignment="1">
      <alignment horizontal="left" vertical="center" wrapText="1"/>
    </xf>
    <xf numFmtId="0" fontId="37" fillId="43" borderId="10" xfId="0" applyFont="1" applyFill="1" applyBorder="1" applyAlignment="1">
      <alignment horizontal="center" vertical="center" wrapText="1"/>
    </xf>
    <xf numFmtId="0" fontId="37" fillId="44" borderId="10" xfId="0" applyFont="1" applyFill="1" applyBorder="1" applyAlignment="1">
      <alignment horizontal="left" vertical="center" wrapText="1"/>
    </xf>
    <xf numFmtId="0" fontId="37" fillId="40" borderId="10" xfId="52" applyNumberFormat="1" applyFont="1" applyFill="1" applyBorder="1" applyAlignment="1" applyProtection="1">
      <alignment horizontal="center" vertical="center" wrapText="1"/>
      <protection hidden="1"/>
    </xf>
    <xf numFmtId="49" fontId="37" fillId="40" borderId="10" xfId="0" applyNumberFormat="1" applyFont="1" applyFill="1" applyBorder="1" applyAlignment="1">
      <alignment horizontal="center" vertical="center"/>
    </xf>
    <xf numFmtId="0" fontId="37" fillId="40" borderId="10" xfId="0" applyFont="1" applyFill="1" applyBorder="1" applyAlignment="1">
      <alignment horizontal="center" vertical="center"/>
    </xf>
    <xf numFmtId="0" fontId="38" fillId="40" borderId="10" xfId="0" applyFont="1" applyFill="1" applyBorder="1" applyAlignment="1">
      <alignment horizontal="center" vertical="center"/>
    </xf>
    <xf numFmtId="49" fontId="38" fillId="37" borderId="10" xfId="0" applyNumberFormat="1" applyFont="1" applyFill="1" applyBorder="1" applyAlignment="1">
      <alignment horizontal="center" vertical="center"/>
    </xf>
    <xf numFmtId="2" fontId="38" fillId="37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38" fillId="40" borderId="10" xfId="52" applyNumberFormat="1" applyFont="1" applyFill="1" applyBorder="1" applyAlignment="1" applyProtection="1">
      <alignment horizontal="center" wrapText="1"/>
      <protection hidden="1"/>
    </xf>
    <xf numFmtId="2" fontId="31" fillId="25" borderId="10" xfId="53" applyNumberFormat="1" applyFont="1" applyFill="1" applyBorder="1" applyAlignment="1" applyProtection="1">
      <alignment horizontal="left" wrapText="1"/>
      <protection hidden="1"/>
    </xf>
    <xf numFmtId="0" fontId="38" fillId="25" borderId="10" xfId="52" applyNumberFormat="1" applyFont="1" applyFill="1" applyBorder="1" applyAlignment="1" applyProtection="1">
      <alignment horizontal="center" vertical="center" wrapText="1"/>
      <protection hidden="1"/>
    </xf>
    <xf numFmtId="0" fontId="38" fillId="25" borderId="10" xfId="0" applyFont="1" applyFill="1" applyBorder="1" applyAlignment="1">
      <alignment horizontal="center" vertical="center"/>
    </xf>
    <xf numFmtId="0" fontId="38" fillId="37" borderId="10" xfId="52" applyNumberFormat="1" applyFont="1" applyFill="1" applyBorder="1" applyAlignment="1" applyProtection="1">
      <alignment horizontal="center" vertical="center" wrapText="1"/>
      <protection hidden="1"/>
    </xf>
    <xf numFmtId="49" fontId="37" fillId="37" borderId="10" xfId="0" applyNumberFormat="1" applyFont="1" applyFill="1" applyBorder="1" applyAlignment="1">
      <alignment horizontal="center"/>
    </xf>
    <xf numFmtId="0" fontId="37" fillId="33" borderId="10" xfId="0" applyFont="1" applyFill="1" applyBorder="1" applyAlignment="1">
      <alignment horizontal="center" vertical="center"/>
    </xf>
    <xf numFmtId="0" fontId="37" fillId="42" borderId="10" xfId="0" applyFont="1" applyFill="1" applyBorder="1" applyAlignment="1">
      <alignment horizontal="center" vertical="center"/>
    </xf>
    <xf numFmtId="49" fontId="38" fillId="40" borderId="10" xfId="0" applyNumberFormat="1" applyFont="1" applyFill="1" applyBorder="1" applyAlignment="1">
      <alignment horizontal="center" vertical="center" wrapText="1"/>
    </xf>
    <xf numFmtId="49" fontId="40" fillId="35" borderId="10" xfId="0" applyNumberFormat="1" applyFont="1" applyFill="1" applyBorder="1" applyAlignment="1">
      <alignment horizontal="right" wrapText="1"/>
    </xf>
    <xf numFmtId="2" fontId="40" fillId="35" borderId="10" xfId="0" applyNumberFormat="1" applyFont="1" applyFill="1" applyBorder="1" applyAlignment="1">
      <alignment horizontal="center" vertical="center" wrapText="1"/>
    </xf>
    <xf numFmtId="49" fontId="37" fillId="33" borderId="10" xfId="0" applyNumberFormat="1" applyFont="1" applyFill="1" applyBorder="1" applyAlignment="1">
      <alignment horizontal="left" vertical="center" wrapText="1"/>
    </xf>
    <xf numFmtId="49" fontId="37" fillId="44" borderId="10" xfId="0" applyNumberFormat="1" applyFont="1" applyFill="1" applyBorder="1" applyAlignment="1">
      <alignment wrapText="1"/>
    </xf>
    <xf numFmtId="49" fontId="37" fillId="44" borderId="10" xfId="0" applyNumberFormat="1" applyFont="1" applyFill="1" applyBorder="1" applyAlignment="1">
      <alignment horizontal="center" wrapText="1"/>
    </xf>
    <xf numFmtId="49" fontId="40" fillId="35" borderId="10" xfId="0" applyNumberFormat="1" applyFont="1" applyFill="1" applyBorder="1" applyAlignment="1">
      <alignment horizontal="right" vertical="center" wrapText="1"/>
    </xf>
    <xf numFmtId="2" fontId="37" fillId="33" borderId="10" xfId="0" applyNumberFormat="1" applyFont="1" applyFill="1" applyBorder="1" applyAlignment="1">
      <alignment horizontal="center" vertical="center" wrapText="1"/>
    </xf>
    <xf numFmtId="49" fontId="39" fillId="45" borderId="10" xfId="0" applyNumberFormat="1" applyFont="1" applyFill="1" applyBorder="1" applyAlignment="1">
      <alignment horizontal="left" vertical="center" wrapText="1"/>
    </xf>
    <xf numFmtId="49" fontId="39" fillId="45" borderId="10" xfId="0" applyNumberFormat="1" applyFont="1" applyFill="1" applyBorder="1" applyAlignment="1">
      <alignment horizontal="center" vertical="center" wrapText="1"/>
    </xf>
    <xf numFmtId="49" fontId="37" fillId="45" borderId="10" xfId="0" applyNumberFormat="1" applyFont="1" applyFill="1" applyBorder="1" applyAlignment="1">
      <alignment horizontal="center" vertical="center" wrapText="1"/>
    </xf>
    <xf numFmtId="2" fontId="37" fillId="45" borderId="10" xfId="0" applyNumberFormat="1" applyFont="1" applyFill="1" applyBorder="1" applyAlignment="1">
      <alignment horizontal="center" vertical="center" wrapText="1"/>
    </xf>
    <xf numFmtId="49" fontId="37" fillId="42" borderId="10" xfId="0" applyNumberFormat="1" applyFont="1" applyFill="1" applyBorder="1" applyAlignment="1">
      <alignment wrapText="1"/>
    </xf>
    <xf numFmtId="0" fontId="38" fillId="19" borderId="10" xfId="0" applyFont="1" applyFill="1" applyBorder="1" applyAlignment="1">
      <alignment wrapText="1"/>
    </xf>
    <xf numFmtId="49" fontId="38" fillId="19" borderId="10" xfId="0" applyNumberFormat="1" applyFont="1" applyFill="1" applyBorder="1" applyAlignment="1">
      <alignment horizontal="center" wrapText="1"/>
    </xf>
    <xf numFmtId="49" fontId="39" fillId="45" borderId="10" xfId="0" applyNumberFormat="1" applyFont="1" applyFill="1" applyBorder="1" applyAlignment="1">
      <alignment wrapText="1"/>
    </xf>
    <xf numFmtId="49" fontId="39" fillId="45" borderId="10" xfId="0" applyNumberFormat="1" applyFont="1" applyFill="1" applyBorder="1" applyAlignment="1">
      <alignment horizontal="center" wrapText="1"/>
    </xf>
    <xf numFmtId="49" fontId="39" fillId="45" borderId="10" xfId="0" applyNumberFormat="1" applyFont="1" applyFill="1" applyBorder="1" applyAlignment="1">
      <alignment horizontal="center"/>
    </xf>
    <xf numFmtId="49" fontId="45" fillId="45" borderId="10" xfId="0" applyNumberFormat="1" applyFont="1" applyFill="1" applyBorder="1" applyAlignment="1">
      <alignment horizontal="center"/>
    </xf>
    <xf numFmtId="49" fontId="37" fillId="43" borderId="10" xfId="0" applyNumberFormat="1" applyFont="1" applyFill="1" applyBorder="1" applyAlignment="1">
      <alignment wrapText="1"/>
    </xf>
    <xf numFmtId="2" fontId="31" fillId="42" borderId="10" xfId="53" applyNumberFormat="1" applyFont="1" applyFill="1" applyBorder="1" applyAlignment="1" applyProtection="1">
      <alignment horizontal="left" wrapText="1"/>
      <protection hidden="1"/>
    </xf>
    <xf numFmtId="1" fontId="31" fillId="42" borderId="10" xfId="53" applyNumberFormat="1" applyFont="1" applyFill="1" applyBorder="1" applyAlignment="1" applyProtection="1">
      <alignment horizontal="center" wrapText="1"/>
      <protection hidden="1"/>
    </xf>
    <xf numFmtId="2" fontId="31" fillId="43" borderId="10" xfId="53" applyNumberFormat="1" applyFont="1" applyFill="1" applyBorder="1" applyAlignment="1" applyProtection="1">
      <alignment horizontal="left" wrapText="1"/>
      <protection hidden="1"/>
    </xf>
    <xf numFmtId="1" fontId="31" fillId="43" borderId="10" xfId="53" applyNumberFormat="1" applyFont="1" applyFill="1" applyBorder="1" applyAlignment="1" applyProtection="1">
      <alignment horizontal="center" wrapText="1"/>
      <protection hidden="1"/>
    </xf>
    <xf numFmtId="49" fontId="31" fillId="44" borderId="10" xfId="0" applyNumberFormat="1" applyFont="1" applyFill="1" applyBorder="1" applyAlignment="1">
      <alignment horizontal="left" wrapText="1"/>
    </xf>
    <xf numFmtId="49" fontId="31" fillId="44" borderId="10" xfId="0" applyNumberFormat="1" applyFont="1" applyFill="1" applyBorder="1" applyAlignment="1">
      <alignment horizontal="center" wrapText="1"/>
    </xf>
    <xf numFmtId="49" fontId="31" fillId="44" borderId="10" xfId="0" applyNumberFormat="1" applyFont="1" applyFill="1" applyBorder="1" applyAlignment="1">
      <alignment horizontal="center"/>
    </xf>
    <xf numFmtId="2" fontId="31" fillId="44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left" wrapText="1"/>
    </xf>
    <xf numFmtId="0" fontId="28" fillId="0" borderId="10" xfId="0" applyFont="1" applyFill="1" applyBorder="1" applyAlignment="1">
      <alignment horizontal="center" wrapText="1"/>
    </xf>
    <xf numFmtId="2" fontId="28" fillId="40" borderId="10" xfId="53" applyNumberFormat="1" applyFont="1" applyFill="1" applyBorder="1" applyAlignment="1" applyProtection="1">
      <alignment horizontal="left" wrapText="1"/>
      <protection hidden="1"/>
    </xf>
    <xf numFmtId="1" fontId="28" fillId="40" borderId="10" xfId="53" applyNumberFormat="1" applyFont="1" applyFill="1" applyBorder="1" applyAlignment="1" applyProtection="1">
      <alignment horizontal="center" wrapText="1"/>
      <protection hidden="1"/>
    </xf>
    <xf numFmtId="0" fontId="37" fillId="33" borderId="10" xfId="0" applyFont="1" applyFill="1" applyBorder="1" applyAlignment="1">
      <alignment wrapText="1"/>
    </xf>
    <xf numFmtId="1" fontId="40" fillId="35" borderId="10" xfId="0" applyNumberFormat="1" applyFont="1" applyFill="1" applyBorder="1" applyAlignment="1">
      <alignment horizontal="left" vertical="center" wrapText="1"/>
    </xf>
    <xf numFmtId="1" fontId="40" fillId="35" borderId="10" xfId="0" applyNumberFormat="1" applyFont="1" applyFill="1" applyBorder="1" applyAlignment="1">
      <alignment horizontal="center" vertical="center" wrapText="1"/>
    </xf>
    <xf numFmtId="0" fontId="37" fillId="45" borderId="10" xfId="0" applyFont="1" applyFill="1" applyBorder="1" applyAlignment="1">
      <alignment wrapText="1"/>
    </xf>
    <xf numFmtId="0" fontId="37" fillId="45" borderId="10" xfId="0" applyFont="1" applyFill="1" applyBorder="1" applyAlignment="1">
      <alignment horizontal="center" wrapText="1"/>
    </xf>
    <xf numFmtId="49" fontId="37" fillId="45" borderId="10" xfId="0" applyNumberFormat="1" applyFont="1" applyFill="1" applyBorder="1" applyAlignment="1">
      <alignment horizontal="center"/>
    </xf>
    <xf numFmtId="2" fontId="37" fillId="45" borderId="10" xfId="0" applyNumberFormat="1" applyFont="1" applyFill="1" applyBorder="1" applyAlignment="1">
      <alignment horizontal="center"/>
    </xf>
    <xf numFmtId="1" fontId="46" fillId="39" borderId="10" xfId="0" applyNumberFormat="1" applyFont="1" applyFill="1" applyBorder="1" applyAlignment="1">
      <alignment horizontal="left" vertical="center" wrapText="1"/>
    </xf>
    <xf numFmtId="49" fontId="37" fillId="39" borderId="10" xfId="0" applyNumberFormat="1" applyFont="1" applyFill="1" applyBorder="1" applyAlignment="1">
      <alignment horizontal="center"/>
    </xf>
    <xf numFmtId="49" fontId="37" fillId="39" borderId="10" xfId="0" applyNumberFormat="1" applyFont="1" applyFill="1" applyBorder="1" applyAlignment="1">
      <alignment/>
    </xf>
    <xf numFmtId="2" fontId="37" fillId="39" borderId="10" xfId="0" applyNumberFormat="1" applyFont="1" applyFill="1" applyBorder="1" applyAlignment="1">
      <alignment horizontal="center"/>
    </xf>
    <xf numFmtId="49" fontId="38" fillId="37" borderId="10" xfId="0" applyNumberFormat="1" applyFont="1" applyFill="1" applyBorder="1" applyAlignment="1">
      <alignment/>
    </xf>
    <xf numFmtId="0" fontId="37" fillId="37" borderId="10" xfId="0" applyFont="1" applyFill="1" applyBorder="1" applyAlignment="1">
      <alignment horizontal="left" vertical="center" wrapText="1"/>
    </xf>
    <xf numFmtId="0" fontId="38" fillId="19" borderId="10" xfId="0" applyFont="1" applyFill="1" applyBorder="1" applyAlignment="1">
      <alignment/>
    </xf>
    <xf numFmtId="0" fontId="25" fillId="41" borderId="10" xfId="0" applyFont="1" applyFill="1" applyBorder="1" applyAlignment="1">
      <alignment horizontal="center"/>
    </xf>
    <xf numFmtId="0" fontId="40" fillId="41" borderId="10" xfId="0" applyFont="1" applyFill="1" applyBorder="1" applyAlignment="1">
      <alignment/>
    </xf>
    <xf numFmtId="0" fontId="40" fillId="41" borderId="10" xfId="0" applyFont="1" applyFill="1" applyBorder="1" applyAlignment="1">
      <alignment horizontal="center"/>
    </xf>
    <xf numFmtId="2" fontId="40" fillId="41" borderId="10" xfId="0" applyNumberFormat="1" applyFont="1" applyFill="1" applyBorder="1" applyAlignment="1">
      <alignment horizontal="center"/>
    </xf>
    <xf numFmtId="0" fontId="25" fillId="40" borderId="10" xfId="0" applyFont="1" applyFill="1" applyBorder="1" applyAlignment="1">
      <alignment horizontal="center"/>
    </xf>
    <xf numFmtId="49" fontId="37" fillId="42" borderId="10" xfId="0" applyNumberFormat="1" applyFont="1" applyFill="1" applyBorder="1" applyAlignment="1">
      <alignment horizontal="left" vertical="center" wrapText="1"/>
    </xf>
    <xf numFmtId="49" fontId="37" fillId="42" borderId="10" xfId="0" applyNumberFormat="1" applyFont="1" applyFill="1" applyBorder="1" applyAlignment="1">
      <alignment horizontal="center" vertical="center" wrapText="1"/>
    </xf>
    <xf numFmtId="49" fontId="37" fillId="43" borderId="10" xfId="0" applyNumberFormat="1" applyFont="1" applyFill="1" applyBorder="1" applyAlignment="1">
      <alignment horizontal="left" vertical="center" wrapText="1"/>
    </xf>
    <xf numFmtId="49" fontId="37" fillId="43" borderId="10" xfId="0" applyNumberFormat="1" applyFont="1" applyFill="1" applyBorder="1" applyAlignment="1">
      <alignment horizontal="center" vertical="center" wrapText="1"/>
    </xf>
    <xf numFmtId="49" fontId="38" fillId="44" borderId="10" xfId="0" applyNumberFormat="1" applyFont="1" applyFill="1" applyBorder="1" applyAlignment="1">
      <alignment wrapText="1"/>
    </xf>
    <xf numFmtId="1" fontId="37" fillId="42" borderId="10" xfId="0" applyNumberFormat="1" applyFont="1" applyFill="1" applyBorder="1" applyAlignment="1">
      <alignment horizontal="left" vertical="center" wrapText="1"/>
    </xf>
    <xf numFmtId="1" fontId="37" fillId="42" borderId="10" xfId="0" applyNumberFormat="1" applyFont="1" applyFill="1" applyBorder="1" applyAlignment="1">
      <alignment horizontal="center" vertical="center" wrapText="1"/>
    </xf>
    <xf numFmtId="1" fontId="37" fillId="43" borderId="10" xfId="0" applyNumberFormat="1" applyFont="1" applyFill="1" applyBorder="1" applyAlignment="1">
      <alignment horizontal="left" vertical="center" wrapText="1"/>
    </xf>
    <xf numFmtId="1" fontId="37" fillId="43" borderId="10" xfId="0" applyNumberFormat="1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/>
    </xf>
    <xf numFmtId="2" fontId="37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184" fontId="49" fillId="0" borderId="0" xfId="0" applyNumberFormat="1" applyFont="1" applyFill="1" applyBorder="1" applyAlignment="1">
      <alignment horizontal="center" vertical="center" wrapText="1"/>
    </xf>
    <xf numFmtId="184" fontId="49" fillId="0" borderId="13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 textRotation="90" wrapText="1"/>
    </xf>
    <xf numFmtId="0" fontId="28" fillId="0" borderId="12" xfId="0" applyFont="1" applyFill="1" applyBorder="1" applyAlignment="1">
      <alignment horizontal="center" vertical="center" textRotation="90" wrapText="1"/>
    </xf>
    <xf numFmtId="185" fontId="31" fillId="0" borderId="11" xfId="63" applyNumberFormat="1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1" fontId="51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right" vertical="center" wrapText="1"/>
    </xf>
    <xf numFmtId="184" fontId="25" fillId="40" borderId="10" xfId="0" applyNumberFormat="1" applyFont="1" applyFill="1" applyBorder="1" applyAlignment="1">
      <alignment/>
    </xf>
    <xf numFmtId="181" fontId="25" fillId="0" borderId="10" xfId="0" applyNumberFormat="1" applyFont="1" applyBorder="1" applyAlignment="1">
      <alignment/>
    </xf>
    <xf numFmtId="1" fontId="18" fillId="0" borderId="10" xfId="55" applyNumberFormat="1" applyFont="1" applyFill="1" applyBorder="1" applyAlignment="1">
      <alignment horizontal="left" vertical="center" wrapText="1"/>
      <protection/>
    </xf>
    <xf numFmtId="1" fontId="18" fillId="0" borderId="10" xfId="0" applyNumberFormat="1" applyFont="1" applyFill="1" applyBorder="1" applyAlignment="1">
      <alignment horizontal="right" vertical="center" wrapText="1"/>
    </xf>
    <xf numFmtId="49" fontId="18" fillId="0" borderId="10" xfId="0" applyNumberFormat="1" applyFont="1" applyFill="1" applyBorder="1" applyAlignment="1">
      <alignment horizontal="right" vertical="center" wrapText="1"/>
    </xf>
    <xf numFmtId="184" fontId="18" fillId="37" borderId="10" xfId="0" applyNumberFormat="1" applyFont="1" applyFill="1" applyBorder="1" applyAlignment="1">
      <alignment/>
    </xf>
    <xf numFmtId="0" fontId="18" fillId="37" borderId="10" xfId="0" applyFont="1" applyFill="1" applyBorder="1" applyAlignment="1">
      <alignment/>
    </xf>
    <xf numFmtId="1" fontId="18" fillId="0" borderId="10" xfId="0" applyNumberFormat="1" applyFont="1" applyFill="1" applyBorder="1" applyAlignment="1">
      <alignment horizontal="left" vertical="center" wrapText="1"/>
    </xf>
    <xf numFmtId="184" fontId="18" fillId="0" borderId="10" xfId="0" applyNumberFormat="1" applyFont="1" applyBorder="1" applyAlignment="1">
      <alignment/>
    </xf>
    <xf numFmtId="0" fontId="18" fillId="0" borderId="10" xfId="52" applyNumberFormat="1" applyFont="1" applyFill="1" applyBorder="1" applyAlignment="1" applyProtection="1">
      <alignment horizontal="left" vertical="center" wrapText="1"/>
      <protection hidden="1"/>
    </xf>
    <xf numFmtId="184" fontId="18" fillId="37" borderId="10" xfId="0" applyNumberFormat="1" applyFont="1" applyFill="1" applyBorder="1" applyAlignment="1">
      <alignment horizontal="right" vertical="center" wrapText="1"/>
    </xf>
    <xf numFmtId="181" fontId="18" fillId="37" borderId="10" xfId="0" applyNumberFormat="1" applyFont="1" applyFill="1" applyBorder="1" applyAlignment="1">
      <alignment horizontal="right" vertical="center" wrapText="1"/>
    </xf>
    <xf numFmtId="184" fontId="18" fillId="0" borderId="10" xfId="0" applyNumberFormat="1" applyFont="1" applyFill="1" applyBorder="1" applyAlignment="1">
      <alignment horizontal="right" vertical="center" wrapText="1"/>
    </xf>
    <xf numFmtId="181" fontId="18" fillId="0" borderId="10" xfId="0" applyNumberFormat="1" applyFont="1" applyBorder="1" applyAlignment="1">
      <alignment horizontal="right" vertical="center" wrapText="1"/>
    </xf>
    <xf numFmtId="1" fontId="52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right" vertical="center"/>
    </xf>
    <xf numFmtId="0" fontId="48" fillId="0" borderId="10" xfId="52" applyNumberFormat="1" applyFont="1" applyFill="1" applyBorder="1" applyAlignment="1" applyProtection="1">
      <alignment horizontal="left" vertical="center" wrapText="1"/>
      <protection hidden="1"/>
    </xf>
    <xf numFmtId="1" fontId="52" fillId="0" borderId="10" xfId="54" applyNumberFormat="1" applyFont="1" applyFill="1" applyBorder="1" applyAlignment="1">
      <alignment horizontal="left" vertical="center" wrapText="1"/>
      <protection/>
    </xf>
    <xf numFmtId="1" fontId="13" fillId="0" borderId="10" xfId="0" applyNumberFormat="1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wrapText="1"/>
    </xf>
    <xf numFmtId="0" fontId="18" fillId="0" borderId="10" xfId="0" applyFont="1" applyBorder="1" applyAlignment="1">
      <alignment horizontal="right" vertical="center" wrapText="1"/>
    </xf>
    <xf numFmtId="0" fontId="54" fillId="0" borderId="10" xfId="0" applyFont="1" applyFill="1" applyBorder="1" applyAlignment="1">
      <alignment horizontal="right" wrapText="1"/>
    </xf>
    <xf numFmtId="0" fontId="18" fillId="37" borderId="10" xfId="0" applyFont="1" applyFill="1" applyBorder="1" applyAlignment="1">
      <alignment horizontal="right" vertical="center" wrapText="1"/>
    </xf>
    <xf numFmtId="184" fontId="25" fillId="0" borderId="10" xfId="0" applyNumberFormat="1" applyFont="1" applyBorder="1" applyAlignment="1">
      <alignment horizontal="right" vertical="center" wrapText="1"/>
    </xf>
    <xf numFmtId="0" fontId="25" fillId="0" borderId="10" xfId="0" applyFont="1" applyBorder="1" applyAlignment="1">
      <alignment horizontal="right" vertical="center" wrapText="1"/>
    </xf>
    <xf numFmtId="0" fontId="18" fillId="0" borderId="0" xfId="0" applyFont="1" applyFill="1" applyBorder="1" applyAlignment="1">
      <alignment wrapText="1"/>
    </xf>
    <xf numFmtId="0" fontId="20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26" fillId="0" borderId="15" xfId="0" applyFont="1" applyFill="1" applyBorder="1" applyAlignment="1">
      <alignment wrapText="1"/>
    </xf>
    <xf numFmtId="184" fontId="25" fillId="0" borderId="10" xfId="0" applyNumberFormat="1" applyFont="1" applyBorder="1" applyAlignment="1">
      <alignment/>
    </xf>
    <xf numFmtId="0" fontId="25" fillId="0" borderId="10" xfId="0" applyFont="1" applyBorder="1" applyAlignment="1">
      <alignment/>
    </xf>
    <xf numFmtId="184" fontId="18" fillId="0" borderId="10" xfId="0" applyNumberFormat="1" applyFont="1" applyBorder="1" applyAlignment="1">
      <alignment horizontal="right" vertical="center"/>
    </xf>
    <xf numFmtId="0" fontId="25" fillId="0" borderId="10" xfId="52" applyNumberFormat="1" applyFont="1" applyFill="1" applyBorder="1" applyAlignment="1" applyProtection="1">
      <alignment horizontal="left" vertical="center" wrapText="1"/>
      <protection hidden="1"/>
    </xf>
    <xf numFmtId="184" fontId="25" fillId="37" borderId="10" xfId="0" applyNumberFormat="1" applyFont="1" applyFill="1" applyBorder="1" applyAlignment="1">
      <alignment/>
    </xf>
    <xf numFmtId="0" fontId="25" fillId="37" borderId="10" xfId="0" applyFont="1" applyFill="1" applyBorder="1" applyAlignment="1">
      <alignment/>
    </xf>
    <xf numFmtId="0" fontId="18" fillId="0" borderId="10" xfId="0" applyFont="1" applyFill="1" applyBorder="1" applyAlignment="1">
      <alignment wrapText="1"/>
    </xf>
    <xf numFmtId="49" fontId="25" fillId="0" borderId="10" xfId="0" applyNumberFormat="1" applyFont="1" applyFill="1" applyBorder="1" applyAlignment="1">
      <alignment horizontal="right" vertical="center" wrapText="1"/>
    </xf>
    <xf numFmtId="181" fontId="25" fillId="37" borderId="10" xfId="0" applyNumberFormat="1" applyFont="1" applyFill="1" applyBorder="1" applyAlignment="1">
      <alignment horizontal="right" vertical="center" wrapText="1"/>
    </xf>
    <xf numFmtId="0" fontId="25" fillId="37" borderId="10" xfId="0" applyFont="1" applyFill="1" applyBorder="1" applyAlignment="1">
      <alignment horizontal="right" vertical="center" wrapText="1"/>
    </xf>
    <xf numFmtId="49" fontId="28" fillId="0" borderId="10" xfId="0" applyNumberFormat="1" applyFont="1" applyFill="1" applyBorder="1" applyAlignment="1">
      <alignment horizontal="right"/>
    </xf>
    <xf numFmtId="181" fontId="18" fillId="0" borderId="10" xfId="0" applyNumberFormat="1" applyFont="1" applyFill="1" applyBorder="1" applyAlignment="1">
      <alignment horizontal="right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24" fillId="0" borderId="10" xfId="0" applyFont="1" applyFill="1" applyBorder="1" applyAlignment="1">
      <alignment horizontal="left" wrapText="1"/>
    </xf>
    <xf numFmtId="49" fontId="32" fillId="0" borderId="10" xfId="0" applyNumberFormat="1" applyFont="1" applyFill="1" applyBorder="1" applyAlignment="1">
      <alignment horizontal="right"/>
    </xf>
    <xf numFmtId="181" fontId="25" fillId="37" borderId="10" xfId="0" applyNumberFormat="1" applyFont="1" applyFill="1" applyBorder="1" applyAlignment="1">
      <alignment/>
    </xf>
    <xf numFmtId="184" fontId="18" fillId="0" borderId="10" xfId="0" applyNumberFormat="1" applyFont="1" applyBorder="1" applyAlignment="1">
      <alignment horizontal="right" vertical="center" wrapText="1"/>
    </xf>
    <xf numFmtId="181" fontId="18" fillId="0" borderId="10" xfId="0" applyNumberFormat="1" applyFont="1" applyBorder="1" applyAlignment="1">
      <alignment/>
    </xf>
    <xf numFmtId="1" fontId="18" fillId="0" borderId="10" xfId="0" applyNumberFormat="1" applyFont="1" applyFill="1" applyBorder="1" applyAlignment="1">
      <alignment vertical="center" wrapText="1"/>
    </xf>
    <xf numFmtId="0" fontId="18" fillId="0" borderId="10" xfId="52" applyNumberFormat="1" applyFont="1" applyFill="1" applyBorder="1" applyAlignment="1" applyProtection="1">
      <alignment vertical="center" wrapText="1"/>
      <protection hidden="1"/>
    </xf>
    <xf numFmtId="49" fontId="30" fillId="0" borderId="10" xfId="0" applyNumberFormat="1" applyFont="1" applyFill="1" applyBorder="1" applyAlignment="1">
      <alignment horizontal="right" vertical="center" wrapText="1"/>
    </xf>
    <xf numFmtId="0" fontId="18" fillId="0" borderId="16" xfId="0" applyFont="1" applyFill="1" applyBorder="1" applyAlignment="1">
      <alignment wrapText="1"/>
    </xf>
    <xf numFmtId="49" fontId="26" fillId="0" borderId="10" xfId="0" applyNumberFormat="1" applyFont="1" applyFill="1" applyBorder="1" applyAlignment="1">
      <alignment horizontal="right" vertical="center" wrapText="1"/>
    </xf>
    <xf numFmtId="184" fontId="18" fillId="0" borderId="10" xfId="0" applyNumberFormat="1" applyFont="1" applyFill="1" applyBorder="1" applyAlignment="1">
      <alignment/>
    </xf>
    <xf numFmtId="49" fontId="18" fillId="0" borderId="17" xfId="0" applyNumberFormat="1" applyFont="1" applyFill="1" applyBorder="1" applyAlignment="1">
      <alignment wrapText="1"/>
    </xf>
    <xf numFmtId="0" fontId="25" fillId="0" borderId="10" xfId="0" applyFont="1" applyFill="1" applyBorder="1" applyAlignment="1">
      <alignment horizontal="center" wrapText="1"/>
    </xf>
    <xf numFmtId="1" fontId="33" fillId="0" borderId="10" xfId="0" applyNumberFormat="1" applyFont="1" applyFill="1" applyBorder="1" applyAlignment="1">
      <alignment horizontal="right" vertical="center" wrapText="1"/>
    </xf>
    <xf numFmtId="184" fontId="33" fillId="0" borderId="10" xfId="0" applyNumberFormat="1" applyFont="1" applyFill="1" applyBorder="1" applyAlignment="1">
      <alignment/>
    </xf>
    <xf numFmtId="0" fontId="55" fillId="0" borderId="10" xfId="52" applyNumberFormat="1" applyFont="1" applyFill="1" applyBorder="1" applyAlignment="1" applyProtection="1">
      <alignment horizontal="left" vertical="center" wrapText="1"/>
      <protection hidden="1"/>
    </xf>
    <xf numFmtId="1" fontId="30" fillId="0" borderId="10" xfId="0" applyNumberFormat="1" applyFont="1" applyFill="1" applyBorder="1" applyAlignment="1">
      <alignment horizontal="right" vertical="center" wrapText="1"/>
    </xf>
    <xf numFmtId="184" fontId="25" fillId="0" borderId="10" xfId="0" applyNumberFormat="1" applyFont="1" applyFill="1" applyBorder="1" applyAlignment="1">
      <alignment/>
    </xf>
    <xf numFmtId="1" fontId="26" fillId="0" borderId="10" xfId="0" applyNumberFormat="1" applyFont="1" applyFill="1" applyBorder="1" applyAlignment="1">
      <alignment horizontal="right" vertical="center" wrapText="1"/>
    </xf>
    <xf numFmtId="0" fontId="55" fillId="0" borderId="10" xfId="0" applyFont="1" applyFill="1" applyBorder="1" applyAlignment="1">
      <alignment horizontal="left" wrapText="1"/>
    </xf>
    <xf numFmtId="1" fontId="55" fillId="0" borderId="10" xfId="0" applyNumberFormat="1" applyFont="1" applyFill="1" applyBorder="1" applyAlignment="1">
      <alignment horizontal="right" vertical="center" wrapText="1"/>
    </xf>
    <xf numFmtId="38" fontId="55" fillId="0" borderId="10" xfId="62" applyNumberFormat="1" applyFont="1" applyFill="1" applyBorder="1" applyAlignment="1">
      <alignment horizontal="left" wrapText="1"/>
    </xf>
    <xf numFmtId="184" fontId="55" fillId="37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left" wrapText="1"/>
    </xf>
    <xf numFmtId="0" fontId="33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84" fontId="25" fillId="37" borderId="12" xfId="0" applyNumberFormat="1" applyFont="1" applyFill="1" applyBorder="1" applyAlignment="1">
      <alignment/>
    </xf>
    <xf numFmtId="181" fontId="25" fillId="37" borderId="12" xfId="0" applyNumberFormat="1" applyFont="1" applyFill="1" applyBorder="1" applyAlignment="1">
      <alignment/>
    </xf>
    <xf numFmtId="184" fontId="0" fillId="0" borderId="10" xfId="0" applyNumberFormat="1" applyBorder="1" applyAlignment="1">
      <alignment/>
    </xf>
    <xf numFmtId="18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>
      <alignment horizontal="center" vertical="center" wrapText="1"/>
    </xf>
    <xf numFmtId="49" fontId="30" fillId="40" borderId="10" xfId="0" applyNumberFormat="1" applyFont="1" applyFill="1" applyBorder="1" applyAlignment="1">
      <alignment horizontal="center"/>
    </xf>
    <xf numFmtId="0" fontId="25" fillId="40" borderId="10" xfId="0" applyFont="1" applyFill="1" applyBorder="1" applyAlignment="1">
      <alignment horizontal="left" wrapText="1"/>
    </xf>
    <xf numFmtId="184" fontId="25" fillId="40" borderId="10" xfId="63" applyNumberFormat="1" applyFont="1" applyFill="1" applyBorder="1" applyAlignment="1">
      <alignment/>
    </xf>
    <xf numFmtId="49" fontId="18" fillId="40" borderId="10" xfId="0" applyNumberFormat="1" applyFont="1" applyFill="1" applyBorder="1" applyAlignment="1">
      <alignment horizontal="center"/>
    </xf>
    <xf numFmtId="0" fontId="18" fillId="40" borderId="10" xfId="0" applyFont="1" applyFill="1" applyBorder="1" applyAlignment="1">
      <alignment horizontal="left" wrapText="1"/>
    </xf>
    <xf numFmtId="184" fontId="18" fillId="40" borderId="10" xfId="63" applyNumberFormat="1" applyFont="1" applyFill="1" applyBorder="1" applyAlignment="1">
      <alignment/>
    </xf>
    <xf numFmtId="0" fontId="33" fillId="40" borderId="10" xfId="0" applyFont="1" applyFill="1" applyBorder="1" applyAlignment="1">
      <alignment horizontal="left" wrapText="1"/>
    </xf>
    <xf numFmtId="0" fontId="56" fillId="0" borderId="0" xfId="0" applyFont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20" fillId="0" borderId="10" xfId="54" applyFont="1" applyFill="1" applyBorder="1" applyAlignment="1">
      <alignment horizontal="left" wrapText="1"/>
      <protection/>
    </xf>
    <xf numFmtId="0" fontId="20" fillId="37" borderId="10" xfId="0" applyFont="1" applyFill="1" applyBorder="1" applyAlignment="1">
      <alignment/>
    </xf>
    <xf numFmtId="0" fontId="19" fillId="0" borderId="10" xfId="54" applyFont="1" applyFill="1" applyBorder="1" applyAlignment="1">
      <alignment horizontal="left" wrapText="1"/>
      <protection/>
    </xf>
    <xf numFmtId="181" fontId="19" fillId="0" borderId="10" xfId="0" applyNumberFormat="1" applyFont="1" applyBorder="1" applyAlignment="1">
      <alignment/>
    </xf>
    <xf numFmtId="0" fontId="48" fillId="0" borderId="18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183" fontId="0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183" fontId="19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 wrapText="1"/>
    </xf>
    <xf numFmtId="0" fontId="57" fillId="0" borderId="0" xfId="0" applyFont="1" applyFill="1" applyBorder="1" applyAlignment="1">
      <alignment horizontal="centerContinuous" vertical="center" wrapText="1"/>
    </xf>
    <xf numFmtId="49" fontId="37" fillId="40" borderId="19" xfId="0" applyNumberFormat="1" applyFont="1" applyFill="1" applyBorder="1" applyAlignment="1">
      <alignment wrapText="1"/>
    </xf>
    <xf numFmtId="49" fontId="38" fillId="40" borderId="10" xfId="0" applyNumberFormat="1" applyFont="1" applyFill="1" applyBorder="1" applyAlignment="1">
      <alignment horizontal="center" textRotation="90" wrapText="1"/>
    </xf>
    <xf numFmtId="0" fontId="37" fillId="40" borderId="10" xfId="0" applyFont="1" applyFill="1" applyBorder="1" applyAlignment="1">
      <alignment horizontal="center"/>
    </xf>
    <xf numFmtId="0" fontId="37" fillId="40" borderId="10" xfId="52" applyNumberFormat="1" applyFont="1" applyFill="1" applyBorder="1" applyAlignment="1" applyProtection="1">
      <alignment horizontal="center" wrapText="1"/>
      <protection hidden="1"/>
    </xf>
    <xf numFmtId="49" fontId="37" fillId="13" borderId="10" xfId="0" applyNumberFormat="1" applyFont="1" applyFill="1" applyBorder="1" applyAlignment="1">
      <alignment horizontal="center"/>
    </xf>
    <xf numFmtId="0" fontId="37" fillId="13" borderId="10" xfId="0" applyFont="1" applyFill="1" applyBorder="1" applyAlignment="1">
      <alignment horizontal="center"/>
    </xf>
    <xf numFmtId="0" fontId="37" fillId="13" borderId="10" xfId="52" applyNumberFormat="1" applyFont="1" applyFill="1" applyBorder="1" applyAlignment="1" applyProtection="1">
      <alignment horizontal="center" wrapText="1"/>
      <protection hidden="1"/>
    </xf>
    <xf numFmtId="2" fontId="37" fillId="13" borderId="10" xfId="0" applyNumberFormat="1" applyFont="1" applyFill="1" applyBorder="1" applyAlignment="1">
      <alignment horizontal="center"/>
    </xf>
    <xf numFmtId="0" fontId="38" fillId="13" borderId="10" xfId="0" applyFont="1" applyFill="1" applyBorder="1" applyAlignment="1">
      <alignment horizontal="center"/>
    </xf>
    <xf numFmtId="0" fontId="38" fillId="13" borderId="10" xfId="52" applyNumberFormat="1" applyFont="1" applyFill="1" applyBorder="1" applyAlignment="1" applyProtection="1">
      <alignment horizontal="center" wrapText="1"/>
      <protection hidden="1"/>
    </xf>
    <xf numFmtId="49" fontId="38" fillId="13" borderId="10" xfId="0" applyNumberFormat="1" applyFont="1" applyFill="1" applyBorder="1" applyAlignment="1">
      <alignment horizontal="center"/>
    </xf>
    <xf numFmtId="0" fontId="37" fillId="0" borderId="10" xfId="0" applyFont="1" applyBorder="1" applyAlignment="1">
      <alignment horizontal="right"/>
    </xf>
    <xf numFmtId="0" fontId="3" fillId="0" borderId="0" xfId="0" applyFont="1" applyFill="1" applyAlignment="1">
      <alignment horizontal="center" wrapText="1"/>
    </xf>
    <xf numFmtId="0" fontId="2" fillId="0" borderId="13" xfId="0" applyNumberFormat="1" applyFont="1" applyFill="1" applyBorder="1" applyAlignment="1">
      <alignment horizontal="right"/>
    </xf>
    <xf numFmtId="0" fontId="22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8" xfId="0" applyNumberFormat="1" applyFont="1" applyFill="1" applyBorder="1" applyAlignment="1">
      <alignment horizontal="center" vertical="center" wrapText="1"/>
    </xf>
    <xf numFmtId="0" fontId="23" fillId="0" borderId="2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right" wrapText="1"/>
    </xf>
    <xf numFmtId="0" fontId="19" fillId="0" borderId="0" xfId="0" applyFont="1" applyFill="1" applyAlignment="1">
      <alignment horizont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right" wrapText="1"/>
    </xf>
    <xf numFmtId="0" fontId="36" fillId="0" borderId="0" xfId="0" applyFont="1" applyFill="1" applyAlignment="1">
      <alignment horizontal="center"/>
    </xf>
    <xf numFmtId="2" fontId="37" fillId="40" borderId="10" xfId="63" applyNumberFormat="1" applyFont="1" applyFill="1" applyBorder="1" applyAlignment="1">
      <alignment horizontal="center" vertical="center" wrapText="1"/>
    </xf>
    <xf numFmtId="49" fontId="37" fillId="40" borderId="10" xfId="0" applyNumberFormat="1" applyFont="1" applyFill="1" applyBorder="1" applyAlignment="1">
      <alignment horizontal="center" vertical="center" wrapText="1"/>
    </xf>
    <xf numFmtId="49" fontId="37" fillId="41" borderId="18" xfId="0" applyNumberFormat="1" applyFont="1" applyFill="1" applyBorder="1" applyAlignment="1">
      <alignment horizontal="center" textRotation="90" wrapText="1"/>
    </xf>
    <xf numFmtId="49" fontId="37" fillId="41" borderId="19" xfId="0" applyNumberFormat="1" applyFont="1" applyFill="1" applyBorder="1" applyAlignment="1">
      <alignment horizontal="center" textRotation="90" wrapText="1"/>
    </xf>
    <xf numFmtId="49" fontId="37" fillId="41" borderId="20" xfId="0" applyNumberFormat="1" applyFont="1" applyFill="1" applyBorder="1" applyAlignment="1">
      <alignment horizontal="center" textRotation="90" wrapText="1"/>
    </xf>
    <xf numFmtId="49" fontId="40" fillId="41" borderId="18" xfId="0" applyNumberFormat="1" applyFont="1" applyFill="1" applyBorder="1" applyAlignment="1">
      <alignment horizontal="center"/>
    </xf>
    <xf numFmtId="49" fontId="40" fillId="41" borderId="19" xfId="0" applyNumberFormat="1" applyFont="1" applyFill="1" applyBorder="1" applyAlignment="1">
      <alignment horizontal="center"/>
    </xf>
    <xf numFmtId="49" fontId="40" fillId="41" borderId="20" xfId="0" applyNumberFormat="1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right" wrapText="1"/>
    </xf>
    <xf numFmtId="0" fontId="19" fillId="0" borderId="0" xfId="0" applyFont="1" applyAlignment="1">
      <alignment horizontal="center" wrapText="1"/>
    </xf>
    <xf numFmtId="0" fontId="18" fillId="0" borderId="13" xfId="0" applyFont="1" applyBorder="1" applyAlignment="1">
      <alignment horizontal="right"/>
    </xf>
    <xf numFmtId="0" fontId="31" fillId="0" borderId="11" xfId="0" applyFont="1" applyBorder="1" applyAlignment="1">
      <alignment horizontal="center" vertical="center" textRotation="180"/>
    </xf>
    <xf numFmtId="0" fontId="31" fillId="0" borderId="12" xfId="0" applyFont="1" applyBorder="1" applyAlignment="1">
      <alignment horizontal="center" vertical="center" textRotation="180"/>
    </xf>
    <xf numFmtId="0" fontId="37" fillId="40" borderId="11" xfId="0" applyFont="1" applyFill="1" applyBorder="1" applyAlignment="1">
      <alignment horizontal="center" vertical="center"/>
    </xf>
    <xf numFmtId="0" fontId="37" fillId="40" borderId="12" xfId="0" applyFont="1" applyFill="1" applyBorder="1" applyAlignment="1">
      <alignment horizontal="center" vertical="center"/>
    </xf>
    <xf numFmtId="184" fontId="50" fillId="0" borderId="13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19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Alignment="1">
      <alignment horizontal="left" wrapText="1"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right" wrapText="1"/>
    </xf>
    <xf numFmtId="0" fontId="47" fillId="0" borderId="0" xfId="0" applyFont="1" applyAlignment="1">
      <alignment horizontal="right" wrapText="1"/>
    </xf>
    <xf numFmtId="0" fontId="47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48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19" fillId="0" borderId="0" xfId="0" applyFont="1" applyFill="1" applyBorder="1" applyAlignment="1">
      <alignment horizontal="center" vertical="center" wrapText="1"/>
    </xf>
    <xf numFmtId="49" fontId="37" fillId="40" borderId="18" xfId="0" applyNumberFormat="1" applyFont="1" applyFill="1" applyBorder="1" applyAlignment="1">
      <alignment horizontal="center" wrapText="1"/>
    </xf>
    <xf numFmtId="49" fontId="37" fillId="40" borderId="19" xfId="0" applyNumberFormat="1" applyFont="1" applyFill="1" applyBorder="1" applyAlignment="1">
      <alignment horizontal="center" wrapText="1"/>
    </xf>
    <xf numFmtId="49" fontId="37" fillId="40" borderId="20" xfId="0" applyNumberFormat="1" applyFont="1" applyFill="1" applyBorder="1" applyAlignment="1">
      <alignment horizontal="center" wrapText="1"/>
    </xf>
    <xf numFmtId="2" fontId="37" fillId="40" borderId="10" xfId="63" applyNumberFormat="1" applyFont="1" applyFill="1" applyBorder="1" applyAlignment="1">
      <alignment horizontal="center" wrapText="1"/>
    </xf>
    <xf numFmtId="49" fontId="37" fillId="40" borderId="10" xfId="0" applyNumberFormat="1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Обычный_Прил3" xfId="54"/>
    <cellStyle name="Обычный_Прил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zoomScalePageLayoutView="0" workbookViewId="0" topLeftCell="A17">
      <selection activeCell="B22" sqref="B22"/>
    </sheetView>
  </sheetViews>
  <sheetFormatPr defaultColWidth="9.140625" defaultRowHeight="12.75"/>
  <cols>
    <col min="1" max="1" width="21.421875" style="1" customWidth="1"/>
    <col min="2" max="2" width="47.8515625" style="1" customWidth="1"/>
    <col min="3" max="3" width="0.13671875" style="1" customWidth="1"/>
    <col min="4" max="4" width="11.57421875" style="1" hidden="1" customWidth="1"/>
    <col min="5" max="5" width="12.421875" style="1" hidden="1" customWidth="1"/>
    <col min="6" max="6" width="9.140625" style="1" customWidth="1"/>
    <col min="7" max="7" width="0.13671875" style="1" customWidth="1"/>
    <col min="8" max="8" width="9.00390625" style="1" hidden="1" customWidth="1"/>
    <col min="9" max="11" width="9.140625" style="1" hidden="1" customWidth="1"/>
    <col min="12" max="16384" width="9.140625" style="1" customWidth="1"/>
  </cols>
  <sheetData>
    <row r="1" spans="2:4" ht="12.75" hidden="1">
      <c r="B1" s="2"/>
      <c r="C1" s="2"/>
      <c r="D1" s="3"/>
    </row>
    <row r="2" spans="1:5" ht="49.5" customHeight="1">
      <c r="A2" s="546" t="s">
        <v>0</v>
      </c>
      <c r="B2" s="546"/>
      <c r="C2" s="546"/>
      <c r="D2" s="546"/>
      <c r="E2" s="546"/>
    </row>
    <row r="3" spans="1:4" ht="12.75" hidden="1">
      <c r="A3" s="4"/>
      <c r="B3" s="4"/>
      <c r="C3" s="4"/>
      <c r="D3" s="4"/>
    </row>
    <row r="4" spans="1:8" ht="9.75" customHeight="1">
      <c r="A4" s="5"/>
      <c r="B4" s="5"/>
      <c r="C4" s="5"/>
      <c r="D4" s="547" t="s">
        <v>1</v>
      </c>
      <c r="E4" s="547"/>
      <c r="F4" s="547"/>
      <c r="G4" s="547"/>
      <c r="H4" s="547"/>
    </row>
    <row r="5" spans="1:8" s="8" customFormat="1" ht="39" customHeight="1">
      <c r="A5" s="6" t="s">
        <v>2</v>
      </c>
      <c r="B5" s="6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</row>
    <row r="6" spans="1:8" ht="16.5" customHeight="1">
      <c r="A6" s="9" t="s">
        <v>10</v>
      </c>
      <c r="B6" s="10" t="s">
        <v>11</v>
      </c>
      <c r="C6" s="11">
        <f aca="true" t="shared" si="0" ref="C6:H6">C7+C13+C15+C23+C26+C30+C34+C37+C44+C43</f>
        <v>16813.3</v>
      </c>
      <c r="D6" s="11">
        <f t="shared" si="0"/>
        <v>12616.000000000002</v>
      </c>
      <c r="E6" s="11">
        <f t="shared" si="0"/>
        <v>17285.5</v>
      </c>
      <c r="F6" s="11">
        <f t="shared" si="0"/>
        <v>17720.3</v>
      </c>
      <c r="G6" s="11">
        <f t="shared" si="0"/>
        <v>19175.300000000003</v>
      </c>
      <c r="H6" s="11">
        <f t="shared" si="0"/>
        <v>20580.600000000002</v>
      </c>
    </row>
    <row r="7" spans="1:8" ht="12.75">
      <c r="A7" s="12" t="s">
        <v>12</v>
      </c>
      <c r="B7" s="13" t="s">
        <v>13</v>
      </c>
      <c r="C7" s="14">
        <f aca="true" t="shared" si="1" ref="C7:H7">C8</f>
        <v>9884.6</v>
      </c>
      <c r="D7" s="15">
        <f t="shared" si="1"/>
        <v>7361.3</v>
      </c>
      <c r="E7" s="15">
        <f t="shared" si="1"/>
        <v>10320</v>
      </c>
      <c r="F7" s="15">
        <f t="shared" si="1"/>
        <v>11614.8</v>
      </c>
      <c r="G7" s="15">
        <f t="shared" si="1"/>
        <v>12922.4</v>
      </c>
      <c r="H7" s="15">
        <f t="shared" si="1"/>
        <v>14274.7</v>
      </c>
    </row>
    <row r="8" spans="1:8" ht="13.5" customHeight="1">
      <c r="A8" s="16" t="s">
        <v>14</v>
      </c>
      <c r="B8" s="17" t="s">
        <v>15</v>
      </c>
      <c r="C8" s="18">
        <f aca="true" t="shared" si="2" ref="C8:H8">C9+C10+C11+C12</f>
        <v>9884.6</v>
      </c>
      <c r="D8" s="19">
        <f t="shared" si="2"/>
        <v>7361.3</v>
      </c>
      <c r="E8" s="19">
        <f t="shared" si="2"/>
        <v>10320</v>
      </c>
      <c r="F8" s="19">
        <f t="shared" si="2"/>
        <v>11614.8</v>
      </c>
      <c r="G8" s="19">
        <f t="shared" si="2"/>
        <v>12922.4</v>
      </c>
      <c r="H8" s="19">
        <f t="shared" si="2"/>
        <v>14274.7</v>
      </c>
    </row>
    <row r="9" spans="1:8" ht="61.5">
      <c r="A9" s="20" t="s">
        <v>16</v>
      </c>
      <c r="B9" s="21" t="s">
        <v>17</v>
      </c>
      <c r="C9" s="22">
        <v>9851.7</v>
      </c>
      <c r="D9" s="23">
        <v>7330</v>
      </c>
      <c r="E9" s="23">
        <v>10276.5</v>
      </c>
      <c r="F9" s="23">
        <v>11571.3</v>
      </c>
      <c r="G9" s="23">
        <v>12878.9</v>
      </c>
      <c r="H9" s="23">
        <v>14231.2</v>
      </c>
    </row>
    <row r="10" spans="1:8" ht="84">
      <c r="A10" s="20" t="s">
        <v>18</v>
      </c>
      <c r="B10" s="21" t="s">
        <v>19</v>
      </c>
      <c r="C10" s="22">
        <v>19.8</v>
      </c>
      <c r="D10" s="23">
        <v>19.8</v>
      </c>
      <c r="E10" s="23">
        <v>30</v>
      </c>
      <c r="F10" s="23">
        <v>30</v>
      </c>
      <c r="G10" s="23">
        <v>30</v>
      </c>
      <c r="H10" s="23">
        <v>30</v>
      </c>
    </row>
    <row r="11" spans="1:8" ht="36">
      <c r="A11" s="20" t="s">
        <v>20</v>
      </c>
      <c r="B11" s="21" t="s">
        <v>21</v>
      </c>
      <c r="C11" s="22">
        <v>13.1</v>
      </c>
      <c r="D11" s="23">
        <v>11.5</v>
      </c>
      <c r="E11" s="23">
        <v>13.5</v>
      </c>
      <c r="F11" s="23">
        <v>13.5</v>
      </c>
      <c r="G11" s="23">
        <v>13.5</v>
      </c>
      <c r="H11" s="23">
        <v>13.5</v>
      </c>
    </row>
    <row r="12" spans="1:8" ht="0.75" customHeight="1" hidden="1">
      <c r="A12" s="20" t="s">
        <v>22</v>
      </c>
      <c r="B12" s="21" t="s">
        <v>23</v>
      </c>
      <c r="C12" s="22"/>
      <c r="D12" s="23"/>
      <c r="E12" s="23"/>
      <c r="F12" s="23"/>
      <c r="G12" s="23"/>
      <c r="H12" s="23"/>
    </row>
    <row r="13" spans="1:8" ht="12.75">
      <c r="A13" s="12" t="s">
        <v>24</v>
      </c>
      <c r="B13" s="24" t="s">
        <v>25</v>
      </c>
      <c r="C13" s="14">
        <f aca="true" t="shared" si="3" ref="C13:H13">C14</f>
        <v>1.6</v>
      </c>
      <c r="D13" s="15">
        <f t="shared" si="3"/>
        <v>0</v>
      </c>
      <c r="E13" s="15">
        <f t="shared" si="3"/>
        <v>0</v>
      </c>
      <c r="F13" s="15">
        <f t="shared" si="3"/>
        <v>0</v>
      </c>
      <c r="G13" s="15">
        <f t="shared" si="3"/>
        <v>0</v>
      </c>
      <c r="H13" s="15">
        <f t="shared" si="3"/>
        <v>0</v>
      </c>
    </row>
    <row r="14" spans="1:8" ht="12.75">
      <c r="A14" s="20" t="s">
        <v>26</v>
      </c>
      <c r="B14" s="21" t="s">
        <v>27</v>
      </c>
      <c r="C14" s="22">
        <v>1.6</v>
      </c>
      <c r="D14" s="23"/>
      <c r="E14" s="23"/>
      <c r="F14" s="23"/>
      <c r="G14" s="23"/>
      <c r="H14" s="23"/>
    </row>
    <row r="15" spans="1:8" ht="12.75">
      <c r="A15" s="12" t="s">
        <v>28</v>
      </c>
      <c r="B15" s="24" t="s">
        <v>29</v>
      </c>
      <c r="C15" s="14">
        <f aca="true" t="shared" si="4" ref="C15:H15">C16+C18</f>
        <v>3711</v>
      </c>
      <c r="D15" s="15">
        <f t="shared" si="4"/>
        <v>2497.9</v>
      </c>
      <c r="E15" s="15">
        <f t="shared" si="4"/>
        <v>3708.7</v>
      </c>
      <c r="F15" s="15">
        <f t="shared" si="4"/>
        <v>4603</v>
      </c>
      <c r="G15" s="15">
        <f t="shared" si="4"/>
        <v>4603</v>
      </c>
      <c r="H15" s="15">
        <f t="shared" si="4"/>
        <v>4603</v>
      </c>
    </row>
    <row r="16" spans="1:8" ht="12.75">
      <c r="A16" s="25" t="s">
        <v>30</v>
      </c>
      <c r="B16" s="26" t="s">
        <v>31</v>
      </c>
      <c r="C16" s="22">
        <f aca="true" t="shared" si="5" ref="C16:H16">C17</f>
        <v>223</v>
      </c>
      <c r="D16" s="23">
        <f t="shared" si="5"/>
        <v>35</v>
      </c>
      <c r="E16" s="23">
        <f t="shared" si="5"/>
        <v>68</v>
      </c>
      <c r="F16" s="23">
        <f t="shared" si="5"/>
        <v>68</v>
      </c>
      <c r="G16" s="23">
        <f t="shared" si="5"/>
        <v>68</v>
      </c>
      <c r="H16" s="23">
        <f t="shared" si="5"/>
        <v>68</v>
      </c>
    </row>
    <row r="17" spans="1:8" ht="36">
      <c r="A17" s="20" t="s">
        <v>32</v>
      </c>
      <c r="B17" s="21" t="s">
        <v>33</v>
      </c>
      <c r="C17" s="22">
        <v>223</v>
      </c>
      <c r="D17" s="23">
        <v>35</v>
      </c>
      <c r="E17" s="23">
        <v>68</v>
      </c>
      <c r="F17" s="23">
        <v>68</v>
      </c>
      <c r="G17" s="23">
        <v>68</v>
      </c>
      <c r="H17" s="23">
        <v>68</v>
      </c>
    </row>
    <row r="18" spans="1:8" s="29" customFormat="1" ht="12.75">
      <c r="A18" s="25" t="s">
        <v>34</v>
      </c>
      <c r="B18" s="26" t="s">
        <v>35</v>
      </c>
      <c r="C18" s="27">
        <f aca="true" t="shared" si="6" ref="C18:H18">C19+C21</f>
        <v>3488</v>
      </c>
      <c r="D18" s="28">
        <f t="shared" si="6"/>
        <v>2462.9</v>
      </c>
      <c r="E18" s="28">
        <f t="shared" si="6"/>
        <v>3640.7</v>
      </c>
      <c r="F18" s="28">
        <f t="shared" si="6"/>
        <v>4535</v>
      </c>
      <c r="G18" s="28">
        <f t="shared" si="6"/>
        <v>4535</v>
      </c>
      <c r="H18" s="28">
        <f t="shared" si="6"/>
        <v>4535</v>
      </c>
    </row>
    <row r="19" spans="1:8" ht="24">
      <c r="A19" s="20" t="s">
        <v>36</v>
      </c>
      <c r="B19" s="30" t="s">
        <v>37</v>
      </c>
      <c r="C19" s="22">
        <f aca="true" t="shared" si="7" ref="C19:H19">C20</f>
        <v>219.3</v>
      </c>
      <c r="D19" s="23">
        <f t="shared" si="7"/>
        <v>235</v>
      </c>
      <c r="E19" s="23">
        <f t="shared" si="7"/>
        <v>372</v>
      </c>
      <c r="F19" s="23">
        <f t="shared" si="7"/>
        <v>372</v>
      </c>
      <c r="G19" s="23">
        <f t="shared" si="7"/>
        <v>372</v>
      </c>
      <c r="H19" s="23">
        <f t="shared" si="7"/>
        <v>372</v>
      </c>
    </row>
    <row r="20" spans="1:8" ht="48">
      <c r="A20" s="16" t="s">
        <v>38</v>
      </c>
      <c r="B20" s="31" t="s">
        <v>39</v>
      </c>
      <c r="C20" s="18">
        <v>219.3</v>
      </c>
      <c r="D20" s="19">
        <v>235</v>
      </c>
      <c r="E20" s="19">
        <v>372</v>
      </c>
      <c r="F20" s="19">
        <v>372</v>
      </c>
      <c r="G20" s="19">
        <v>372</v>
      </c>
      <c r="H20" s="19">
        <v>372</v>
      </c>
    </row>
    <row r="21" spans="1:8" ht="24">
      <c r="A21" s="20" t="s">
        <v>40</v>
      </c>
      <c r="B21" s="30" t="s">
        <v>41</v>
      </c>
      <c r="C21" s="22">
        <f aca="true" t="shared" si="8" ref="C21:H21">C22</f>
        <v>3268.7</v>
      </c>
      <c r="D21" s="23">
        <f t="shared" si="8"/>
        <v>2227.9</v>
      </c>
      <c r="E21" s="23">
        <f t="shared" si="8"/>
        <v>3268.7</v>
      </c>
      <c r="F21" s="23">
        <f t="shared" si="8"/>
        <v>4163</v>
      </c>
      <c r="G21" s="23">
        <f t="shared" si="8"/>
        <v>4163</v>
      </c>
      <c r="H21" s="23">
        <f t="shared" si="8"/>
        <v>4163</v>
      </c>
    </row>
    <row r="22" spans="1:9" ht="48">
      <c r="A22" s="16" t="s">
        <v>42</v>
      </c>
      <c r="B22" s="31" t="s">
        <v>43</v>
      </c>
      <c r="C22" s="18">
        <v>3268.7</v>
      </c>
      <c r="D22" s="19">
        <v>2227.9</v>
      </c>
      <c r="E22" s="19">
        <v>3268.7</v>
      </c>
      <c r="F22" s="19">
        <v>4163</v>
      </c>
      <c r="G22" s="19">
        <v>4163</v>
      </c>
      <c r="H22" s="19">
        <v>4163</v>
      </c>
      <c r="I22" s="1" t="s">
        <v>44</v>
      </c>
    </row>
    <row r="23" spans="1:8" ht="12.75">
      <c r="A23" s="12" t="s">
        <v>45</v>
      </c>
      <c r="B23" s="24" t="s">
        <v>46</v>
      </c>
      <c r="C23" s="14">
        <f aca="true" t="shared" si="9" ref="C23:H24">C24</f>
        <v>24</v>
      </c>
      <c r="D23" s="15">
        <f t="shared" si="9"/>
        <v>21.2</v>
      </c>
      <c r="E23" s="15">
        <f t="shared" si="9"/>
        <v>29.4</v>
      </c>
      <c r="F23" s="15">
        <f t="shared" si="9"/>
        <v>29.4</v>
      </c>
      <c r="G23" s="15">
        <f t="shared" si="9"/>
        <v>29.4</v>
      </c>
      <c r="H23" s="15">
        <f t="shared" si="9"/>
        <v>29.4</v>
      </c>
    </row>
    <row r="24" spans="1:8" ht="36">
      <c r="A24" s="20" t="s">
        <v>47</v>
      </c>
      <c r="B24" s="21" t="s">
        <v>48</v>
      </c>
      <c r="C24" s="22">
        <f t="shared" si="9"/>
        <v>24</v>
      </c>
      <c r="D24" s="23">
        <f t="shared" si="9"/>
        <v>21.2</v>
      </c>
      <c r="E24" s="23">
        <f t="shared" si="9"/>
        <v>29.4</v>
      </c>
      <c r="F24" s="23">
        <f t="shared" si="9"/>
        <v>29.4</v>
      </c>
      <c r="G24" s="23">
        <f t="shared" si="9"/>
        <v>29.4</v>
      </c>
      <c r="H24" s="23">
        <f t="shared" si="9"/>
        <v>29.4</v>
      </c>
    </row>
    <row r="25" spans="1:8" ht="60">
      <c r="A25" s="20" t="s">
        <v>49</v>
      </c>
      <c r="B25" s="30" t="s">
        <v>50</v>
      </c>
      <c r="C25" s="22">
        <v>24</v>
      </c>
      <c r="D25" s="23">
        <v>21.2</v>
      </c>
      <c r="E25" s="23">
        <v>29.4</v>
      </c>
      <c r="F25" s="23">
        <v>29.4</v>
      </c>
      <c r="G25" s="23">
        <v>29.4</v>
      </c>
      <c r="H25" s="23">
        <v>29.4</v>
      </c>
    </row>
    <row r="26" spans="1:8" ht="24" hidden="1">
      <c r="A26" s="12" t="s">
        <v>51</v>
      </c>
      <c r="B26" s="24" t="s">
        <v>52</v>
      </c>
      <c r="C26" s="14">
        <f aca="true" t="shared" si="10" ref="C26:H28">C27</f>
        <v>0</v>
      </c>
      <c r="D26" s="15">
        <f t="shared" si="10"/>
        <v>0</v>
      </c>
      <c r="E26" s="15">
        <f t="shared" si="10"/>
        <v>0</v>
      </c>
      <c r="F26" s="15">
        <f t="shared" si="10"/>
        <v>0</v>
      </c>
      <c r="G26" s="15">
        <f t="shared" si="10"/>
        <v>0</v>
      </c>
      <c r="H26" s="15">
        <f t="shared" si="10"/>
        <v>0</v>
      </c>
    </row>
    <row r="27" spans="1:8" ht="12.75" hidden="1">
      <c r="A27" s="20" t="s">
        <v>53</v>
      </c>
      <c r="B27" s="21" t="s">
        <v>54</v>
      </c>
      <c r="C27" s="22">
        <f t="shared" si="10"/>
        <v>0</v>
      </c>
      <c r="D27" s="23">
        <f t="shared" si="10"/>
        <v>0</v>
      </c>
      <c r="E27" s="23">
        <f t="shared" si="10"/>
        <v>0</v>
      </c>
      <c r="F27" s="23">
        <f t="shared" si="10"/>
        <v>0</v>
      </c>
      <c r="G27" s="23">
        <f t="shared" si="10"/>
        <v>0</v>
      </c>
      <c r="H27" s="23">
        <f t="shared" si="10"/>
        <v>0</v>
      </c>
    </row>
    <row r="28" spans="1:8" ht="24" hidden="1">
      <c r="A28" s="20" t="s">
        <v>55</v>
      </c>
      <c r="B28" s="21" t="s">
        <v>56</v>
      </c>
      <c r="C28" s="22">
        <f t="shared" si="10"/>
        <v>0</v>
      </c>
      <c r="D28" s="23">
        <f t="shared" si="10"/>
        <v>0</v>
      </c>
      <c r="E28" s="23">
        <f t="shared" si="10"/>
        <v>0</v>
      </c>
      <c r="F28" s="23">
        <f t="shared" si="10"/>
        <v>0</v>
      </c>
      <c r="G28" s="23">
        <f t="shared" si="10"/>
        <v>0</v>
      </c>
      <c r="H28" s="23">
        <f t="shared" si="10"/>
        <v>0</v>
      </c>
    </row>
    <row r="29" spans="1:8" ht="24" hidden="1">
      <c r="A29" s="20" t="s">
        <v>57</v>
      </c>
      <c r="B29" s="30" t="s">
        <v>58</v>
      </c>
      <c r="C29" s="22"/>
      <c r="D29" s="23"/>
      <c r="E29" s="23"/>
      <c r="F29" s="23"/>
      <c r="G29" s="23"/>
      <c r="H29" s="23"/>
    </row>
    <row r="30" spans="1:8" ht="36">
      <c r="A30" s="12" t="s">
        <v>59</v>
      </c>
      <c r="B30" s="24" t="s">
        <v>60</v>
      </c>
      <c r="C30" s="14">
        <f aca="true" t="shared" si="11" ref="C30:H30">SUM(C31:C33)</f>
        <v>876.4</v>
      </c>
      <c r="D30" s="14">
        <f t="shared" si="11"/>
        <v>696.4</v>
      </c>
      <c r="E30" s="14">
        <f t="shared" si="11"/>
        <v>905.1</v>
      </c>
      <c r="F30" s="14">
        <f t="shared" si="11"/>
        <v>893.2</v>
      </c>
      <c r="G30" s="14">
        <f t="shared" si="11"/>
        <v>915.2</v>
      </c>
      <c r="H30" s="14">
        <f t="shared" si="11"/>
        <v>918.2</v>
      </c>
    </row>
    <row r="31" spans="1:8" ht="60">
      <c r="A31" s="20" t="s">
        <v>61</v>
      </c>
      <c r="B31" s="30" t="s">
        <v>62</v>
      </c>
      <c r="C31" s="22">
        <v>486</v>
      </c>
      <c r="D31" s="23">
        <v>415.8</v>
      </c>
      <c r="E31" s="23">
        <v>447.2</v>
      </c>
      <c r="F31" s="23">
        <v>373</v>
      </c>
      <c r="G31" s="23">
        <v>395</v>
      </c>
      <c r="H31" s="23">
        <v>411</v>
      </c>
    </row>
    <row r="32" spans="1:8" ht="48">
      <c r="A32" s="20" t="s">
        <v>63</v>
      </c>
      <c r="B32" s="30" t="s">
        <v>64</v>
      </c>
      <c r="C32" s="22">
        <v>255.9</v>
      </c>
      <c r="D32" s="23">
        <v>146.1</v>
      </c>
      <c r="E32" s="23">
        <v>255.9</v>
      </c>
      <c r="F32" s="23">
        <v>304.2</v>
      </c>
      <c r="G32" s="23">
        <v>304.2</v>
      </c>
      <c r="H32" s="23">
        <v>291.2</v>
      </c>
    </row>
    <row r="33" spans="1:8" ht="60">
      <c r="A33" s="20" t="s">
        <v>65</v>
      </c>
      <c r="B33" s="21" t="s">
        <v>66</v>
      </c>
      <c r="C33" s="22">
        <v>134.5</v>
      </c>
      <c r="D33" s="23">
        <v>134.5</v>
      </c>
      <c r="E33" s="23">
        <v>202</v>
      </c>
      <c r="F33" s="23">
        <v>216</v>
      </c>
      <c r="G33" s="23">
        <v>216</v>
      </c>
      <c r="H33" s="23">
        <v>216</v>
      </c>
    </row>
    <row r="34" spans="1:8" ht="24">
      <c r="A34" s="12" t="s">
        <v>67</v>
      </c>
      <c r="B34" s="24" t="s">
        <v>68</v>
      </c>
      <c r="C34" s="14">
        <f aca="true" t="shared" si="12" ref="C34:H34">SUM(C35:C36)</f>
        <v>457</v>
      </c>
      <c r="D34" s="14">
        <f t="shared" si="12"/>
        <v>174</v>
      </c>
      <c r="E34" s="14">
        <f t="shared" si="12"/>
        <v>457</v>
      </c>
      <c r="F34" s="14">
        <f t="shared" si="12"/>
        <v>569.9</v>
      </c>
      <c r="G34" s="14">
        <f t="shared" si="12"/>
        <v>695.3</v>
      </c>
      <c r="H34" s="14">
        <f t="shared" si="12"/>
        <v>745.3</v>
      </c>
    </row>
    <row r="35" spans="1:8" ht="25.5">
      <c r="A35" s="32" t="s">
        <v>69</v>
      </c>
      <c r="B35" s="33" t="s">
        <v>70</v>
      </c>
      <c r="C35" s="22">
        <v>290.5</v>
      </c>
      <c r="D35" s="23">
        <v>131.9</v>
      </c>
      <c r="E35" s="23">
        <v>290.5</v>
      </c>
      <c r="F35" s="23">
        <v>357</v>
      </c>
      <c r="G35" s="23">
        <v>482.4</v>
      </c>
      <c r="H35" s="23">
        <v>532.4</v>
      </c>
    </row>
    <row r="36" spans="1:8" ht="25.5">
      <c r="A36" s="32" t="s">
        <v>71</v>
      </c>
      <c r="B36" s="33" t="s">
        <v>72</v>
      </c>
      <c r="C36" s="22">
        <v>166.5</v>
      </c>
      <c r="D36" s="23">
        <v>42.1</v>
      </c>
      <c r="E36" s="23">
        <v>166.5</v>
      </c>
      <c r="F36" s="23">
        <v>212.9</v>
      </c>
      <c r="G36" s="23">
        <v>212.9</v>
      </c>
      <c r="H36" s="23">
        <v>212.9</v>
      </c>
    </row>
    <row r="37" spans="1:8" ht="24">
      <c r="A37" s="12" t="s">
        <v>73</v>
      </c>
      <c r="B37" s="24" t="s">
        <v>74</v>
      </c>
      <c r="C37" s="14">
        <f aca="true" t="shared" si="13" ref="C37:H37">C39+C38+C42</f>
        <v>1858.7</v>
      </c>
      <c r="D37" s="14">
        <f t="shared" si="13"/>
        <v>1865.2</v>
      </c>
      <c r="E37" s="14">
        <f t="shared" si="13"/>
        <v>1865.3</v>
      </c>
      <c r="F37" s="14">
        <f t="shared" si="13"/>
        <v>10</v>
      </c>
      <c r="G37" s="14">
        <f t="shared" si="13"/>
        <v>10</v>
      </c>
      <c r="H37" s="14">
        <f t="shared" si="13"/>
        <v>10</v>
      </c>
    </row>
    <row r="38" spans="1:8" ht="72">
      <c r="A38" s="20" t="s">
        <v>75</v>
      </c>
      <c r="B38" s="21" t="s">
        <v>76</v>
      </c>
      <c r="C38" s="27">
        <v>576.3</v>
      </c>
      <c r="D38" s="28">
        <v>576.3</v>
      </c>
      <c r="E38" s="28">
        <v>576.3</v>
      </c>
      <c r="F38" s="28"/>
      <c r="G38" s="28"/>
      <c r="H38" s="28"/>
    </row>
    <row r="39" spans="1:8" ht="48">
      <c r="A39" s="20" t="s">
        <v>77</v>
      </c>
      <c r="B39" s="21" t="s">
        <v>78</v>
      </c>
      <c r="C39" s="22">
        <f aca="true" t="shared" si="14" ref="C39:H40">C40</f>
        <v>1263.4</v>
      </c>
      <c r="D39" s="23">
        <f t="shared" si="14"/>
        <v>1269.9</v>
      </c>
      <c r="E39" s="23">
        <f t="shared" si="14"/>
        <v>1270</v>
      </c>
      <c r="F39" s="23">
        <f t="shared" si="14"/>
        <v>10</v>
      </c>
      <c r="G39" s="23">
        <f t="shared" si="14"/>
        <v>10</v>
      </c>
      <c r="H39" s="23">
        <f t="shared" si="14"/>
        <v>10</v>
      </c>
    </row>
    <row r="40" spans="1:8" ht="24">
      <c r="A40" s="20" t="s">
        <v>79</v>
      </c>
      <c r="B40" s="21" t="s">
        <v>80</v>
      </c>
      <c r="C40" s="22">
        <f t="shared" si="14"/>
        <v>1263.4</v>
      </c>
      <c r="D40" s="23">
        <f t="shared" si="14"/>
        <v>1269.9</v>
      </c>
      <c r="E40" s="23">
        <f t="shared" si="14"/>
        <v>1270</v>
      </c>
      <c r="F40" s="23">
        <f t="shared" si="14"/>
        <v>10</v>
      </c>
      <c r="G40" s="23">
        <f t="shared" si="14"/>
        <v>10</v>
      </c>
      <c r="H40" s="23">
        <f t="shared" si="14"/>
        <v>10</v>
      </c>
    </row>
    <row r="41" spans="1:8" ht="36">
      <c r="A41" s="20" t="s">
        <v>81</v>
      </c>
      <c r="B41" s="21" t="s">
        <v>82</v>
      </c>
      <c r="C41" s="22">
        <v>1263.4</v>
      </c>
      <c r="D41" s="23">
        <v>1269.9</v>
      </c>
      <c r="E41" s="23">
        <v>1270</v>
      </c>
      <c r="F41" s="23">
        <v>10</v>
      </c>
      <c r="G41" s="23">
        <v>10</v>
      </c>
      <c r="H41" s="23">
        <v>10</v>
      </c>
    </row>
    <row r="42" spans="1:8" ht="48.75" customHeight="1">
      <c r="A42" s="20" t="s">
        <v>83</v>
      </c>
      <c r="B42" s="21" t="s">
        <v>84</v>
      </c>
      <c r="C42" s="22">
        <v>19</v>
      </c>
      <c r="D42" s="23">
        <v>19</v>
      </c>
      <c r="E42" s="23">
        <v>19</v>
      </c>
      <c r="F42" s="23"/>
      <c r="G42" s="23"/>
      <c r="H42" s="23"/>
    </row>
    <row r="43" spans="1:8" ht="52.5" customHeight="1" hidden="1">
      <c r="A43" s="12" t="s">
        <v>85</v>
      </c>
      <c r="B43" s="24" t="s">
        <v>86</v>
      </c>
      <c r="C43" s="14"/>
      <c r="D43" s="15"/>
      <c r="E43" s="15"/>
      <c r="F43" s="15"/>
      <c r="G43" s="15"/>
      <c r="H43" s="15"/>
    </row>
    <row r="44" spans="1:8" ht="21.75" hidden="1">
      <c r="A44" s="12" t="s">
        <v>87</v>
      </c>
      <c r="B44" s="24" t="s">
        <v>88</v>
      </c>
      <c r="C44" s="14">
        <f aca="true" t="shared" si="15" ref="C44:H44">C45+C46</f>
        <v>0</v>
      </c>
      <c r="D44" s="14">
        <f t="shared" si="15"/>
        <v>0</v>
      </c>
      <c r="E44" s="14">
        <f t="shared" si="15"/>
        <v>0</v>
      </c>
      <c r="F44" s="14">
        <f t="shared" si="15"/>
        <v>0</v>
      </c>
      <c r="G44" s="14">
        <f t="shared" si="15"/>
        <v>0</v>
      </c>
      <c r="H44" s="14">
        <f t="shared" si="15"/>
        <v>0</v>
      </c>
    </row>
    <row r="45" spans="1:8" ht="12.75" hidden="1">
      <c r="A45" s="20" t="s">
        <v>89</v>
      </c>
      <c r="B45" s="21" t="s">
        <v>90</v>
      </c>
      <c r="C45" s="22"/>
      <c r="D45" s="23"/>
      <c r="E45" s="23"/>
      <c r="F45" s="23"/>
      <c r="G45" s="23"/>
      <c r="H45" s="23"/>
    </row>
    <row r="46" spans="1:8" ht="18.75" customHeight="1" hidden="1">
      <c r="A46" s="20" t="s">
        <v>91</v>
      </c>
      <c r="B46" s="21" t="s">
        <v>92</v>
      </c>
      <c r="C46" s="22"/>
      <c r="D46" s="23"/>
      <c r="E46" s="23"/>
      <c r="F46" s="23"/>
      <c r="G46" s="23"/>
      <c r="H46" s="23"/>
    </row>
    <row r="47" spans="1:8" ht="12.75">
      <c r="A47" s="9" t="s">
        <v>93</v>
      </c>
      <c r="B47" s="10" t="s">
        <v>94</v>
      </c>
      <c r="C47" s="11">
        <f aca="true" t="shared" si="16" ref="C47:H47">C48+C77+C78</f>
        <v>8145.7</v>
      </c>
      <c r="D47" s="34">
        <f t="shared" si="16"/>
        <v>5753.4</v>
      </c>
      <c r="E47" s="35">
        <f t="shared" si="16"/>
        <v>8075.7</v>
      </c>
      <c r="F47" s="34">
        <f t="shared" si="16"/>
        <v>2810.5</v>
      </c>
      <c r="G47" s="34">
        <f t="shared" si="16"/>
        <v>2901.1</v>
      </c>
      <c r="H47" s="34">
        <f t="shared" si="16"/>
        <v>3001.4</v>
      </c>
    </row>
    <row r="48" spans="1:8" ht="24">
      <c r="A48" s="36" t="s">
        <v>95</v>
      </c>
      <c r="B48" s="37" t="s">
        <v>96</v>
      </c>
      <c r="C48" s="27">
        <f aca="true" t="shared" si="17" ref="C48:H48">C49+C53+C56+C57+C58</f>
        <v>7965.7</v>
      </c>
      <c r="D48" s="28">
        <f t="shared" si="17"/>
        <v>5643.4</v>
      </c>
      <c r="E48" s="38">
        <f t="shared" si="17"/>
        <v>7965.7</v>
      </c>
      <c r="F48" s="28">
        <f t="shared" si="17"/>
        <v>2710.5</v>
      </c>
      <c r="G48" s="28">
        <f t="shared" si="17"/>
        <v>2801.1</v>
      </c>
      <c r="H48" s="28">
        <f t="shared" si="17"/>
        <v>2901.4</v>
      </c>
    </row>
    <row r="49" spans="1:8" ht="24">
      <c r="A49" s="39" t="s">
        <v>97</v>
      </c>
      <c r="B49" s="40" t="s">
        <v>98</v>
      </c>
      <c r="C49" s="14">
        <f aca="true" t="shared" si="18" ref="C49:H49">C50+C52</f>
        <v>2073.4</v>
      </c>
      <c r="D49" s="14">
        <f t="shared" si="18"/>
        <v>1579.5</v>
      </c>
      <c r="E49" s="14">
        <f t="shared" si="18"/>
        <v>2073.4</v>
      </c>
      <c r="F49" s="14">
        <f t="shared" si="18"/>
        <v>2402.6</v>
      </c>
      <c r="G49" s="14">
        <f t="shared" si="18"/>
        <v>2492.7999999999997</v>
      </c>
      <c r="H49" s="14">
        <f t="shared" si="18"/>
        <v>2593.1</v>
      </c>
    </row>
    <row r="50" spans="1:8" ht="12.75">
      <c r="A50" s="41" t="s">
        <v>99</v>
      </c>
      <c r="B50" s="42" t="s">
        <v>100</v>
      </c>
      <c r="C50" s="22">
        <f aca="true" t="shared" si="19" ref="C50:H50">C51</f>
        <v>1587.5</v>
      </c>
      <c r="D50" s="23">
        <f t="shared" si="19"/>
        <v>1284.6</v>
      </c>
      <c r="E50" s="23">
        <f t="shared" si="19"/>
        <v>1587.5</v>
      </c>
      <c r="F50" s="23">
        <f t="shared" si="19"/>
        <v>2079.7</v>
      </c>
      <c r="G50" s="23">
        <f t="shared" si="19"/>
        <v>2174.2</v>
      </c>
      <c r="H50" s="23">
        <f t="shared" si="19"/>
        <v>2275.9</v>
      </c>
    </row>
    <row r="51" spans="1:8" ht="24">
      <c r="A51" s="43" t="s">
        <v>101</v>
      </c>
      <c r="B51" s="44" t="s">
        <v>102</v>
      </c>
      <c r="C51" s="22">
        <v>1587.5</v>
      </c>
      <c r="D51" s="23">
        <v>1284.6</v>
      </c>
      <c r="E51" s="22">
        <v>1587.5</v>
      </c>
      <c r="F51" s="23">
        <f>1245.3+834.4</f>
        <v>2079.7</v>
      </c>
      <c r="G51" s="23">
        <f>1301.3+872.9</f>
        <v>2174.2</v>
      </c>
      <c r="H51" s="23">
        <f>1359.9+916</f>
        <v>2275.9</v>
      </c>
    </row>
    <row r="52" spans="1:8" ht="24">
      <c r="A52" s="41" t="s">
        <v>103</v>
      </c>
      <c r="B52" s="42" t="s">
        <v>104</v>
      </c>
      <c r="C52" s="22">
        <v>485.9</v>
      </c>
      <c r="D52" s="23">
        <v>294.9</v>
      </c>
      <c r="E52" s="22">
        <v>485.9</v>
      </c>
      <c r="F52" s="23">
        <v>322.9</v>
      </c>
      <c r="G52" s="23">
        <v>318.6</v>
      </c>
      <c r="H52" s="23">
        <v>317.2</v>
      </c>
    </row>
    <row r="53" spans="1:8" ht="24">
      <c r="A53" s="39" t="s">
        <v>105</v>
      </c>
      <c r="B53" s="40" t="s">
        <v>106</v>
      </c>
      <c r="C53" s="14">
        <f aca="true" t="shared" si="20" ref="C53:H54">C54</f>
        <v>151.1</v>
      </c>
      <c r="D53" s="15">
        <f t="shared" si="20"/>
        <v>113.6</v>
      </c>
      <c r="E53" s="15">
        <f t="shared" si="20"/>
        <v>151.1</v>
      </c>
      <c r="F53" s="15">
        <f t="shared" si="20"/>
        <v>154.5</v>
      </c>
      <c r="G53" s="15">
        <f t="shared" si="20"/>
        <v>154.9</v>
      </c>
      <c r="H53" s="15">
        <f t="shared" si="20"/>
        <v>154.9</v>
      </c>
    </row>
    <row r="54" spans="1:8" ht="26.25" customHeight="1">
      <c r="A54" s="45" t="s">
        <v>107</v>
      </c>
      <c r="B54" s="42" t="s">
        <v>108</v>
      </c>
      <c r="C54" s="22">
        <f t="shared" si="20"/>
        <v>151.1</v>
      </c>
      <c r="D54" s="23">
        <f t="shared" si="20"/>
        <v>113.6</v>
      </c>
      <c r="E54" s="23">
        <f t="shared" si="20"/>
        <v>151.1</v>
      </c>
      <c r="F54" s="23">
        <f t="shared" si="20"/>
        <v>154.5</v>
      </c>
      <c r="G54" s="23">
        <f t="shared" si="20"/>
        <v>154.9</v>
      </c>
      <c r="H54" s="23">
        <f t="shared" si="20"/>
        <v>154.9</v>
      </c>
    </row>
    <row r="55" spans="1:8" ht="36">
      <c r="A55" s="43" t="s">
        <v>109</v>
      </c>
      <c r="B55" s="44" t="s">
        <v>110</v>
      </c>
      <c r="C55" s="22">
        <v>151.1</v>
      </c>
      <c r="D55" s="23">
        <v>113.6</v>
      </c>
      <c r="E55" s="23">
        <v>151.1</v>
      </c>
      <c r="F55" s="23">
        <v>154.5</v>
      </c>
      <c r="G55" s="23">
        <v>154.9</v>
      </c>
      <c r="H55" s="23">
        <v>154.9</v>
      </c>
    </row>
    <row r="56" spans="1:8" ht="60" hidden="1">
      <c r="A56" s="46" t="s">
        <v>111</v>
      </c>
      <c r="B56" s="47" t="s">
        <v>112</v>
      </c>
      <c r="C56" s="18"/>
      <c r="D56" s="19"/>
      <c r="E56" s="19"/>
      <c r="F56" s="19"/>
      <c r="G56" s="19"/>
      <c r="H56" s="19"/>
    </row>
    <row r="57" spans="1:8" ht="36">
      <c r="A57" s="46" t="s">
        <v>113</v>
      </c>
      <c r="B57" s="47" t="s">
        <v>114</v>
      </c>
      <c r="C57" s="18">
        <v>19.3</v>
      </c>
      <c r="D57" s="19">
        <v>19.3</v>
      </c>
      <c r="E57" s="19">
        <v>19.3</v>
      </c>
      <c r="F57" s="19"/>
      <c r="G57" s="19"/>
      <c r="H57" s="19"/>
    </row>
    <row r="58" spans="1:8" ht="12.75">
      <c r="A58" s="46" t="s">
        <v>115</v>
      </c>
      <c r="B58" s="48" t="s">
        <v>116</v>
      </c>
      <c r="C58" s="14">
        <f aca="true" t="shared" si="21" ref="C58:H58">C59</f>
        <v>5721.9</v>
      </c>
      <c r="D58" s="15">
        <f t="shared" si="21"/>
        <v>3931</v>
      </c>
      <c r="E58" s="15">
        <f t="shared" si="21"/>
        <v>5721.9</v>
      </c>
      <c r="F58" s="15">
        <f t="shared" si="21"/>
        <v>153.4</v>
      </c>
      <c r="G58" s="15">
        <f t="shared" si="21"/>
        <v>153.4</v>
      </c>
      <c r="H58" s="15">
        <f t="shared" si="21"/>
        <v>153.4</v>
      </c>
    </row>
    <row r="59" spans="1:8" ht="24">
      <c r="A59" s="49" t="s">
        <v>117</v>
      </c>
      <c r="B59" s="50" t="s">
        <v>118</v>
      </c>
      <c r="C59" s="22">
        <f aca="true" t="shared" si="22" ref="C59:H59">SUM(C60:C76)</f>
        <v>5721.9</v>
      </c>
      <c r="D59" s="22">
        <f t="shared" si="22"/>
        <v>3931</v>
      </c>
      <c r="E59" s="22">
        <f t="shared" si="22"/>
        <v>5721.9</v>
      </c>
      <c r="F59" s="22">
        <f t="shared" si="22"/>
        <v>153.4</v>
      </c>
      <c r="G59" s="22">
        <f t="shared" si="22"/>
        <v>153.4</v>
      </c>
      <c r="H59" s="22">
        <f t="shared" si="22"/>
        <v>153.4</v>
      </c>
    </row>
    <row r="60" spans="1:8" ht="12.75">
      <c r="A60" s="49"/>
      <c r="B60" s="42" t="s">
        <v>119</v>
      </c>
      <c r="C60" s="22"/>
      <c r="D60" s="23"/>
      <c r="E60" s="23"/>
      <c r="F60" s="23"/>
      <c r="G60" s="23"/>
      <c r="H60" s="23"/>
    </row>
    <row r="61" spans="1:8" ht="12.75">
      <c r="A61" s="51"/>
      <c r="B61" s="52" t="s">
        <v>120</v>
      </c>
      <c r="C61" s="22">
        <v>14</v>
      </c>
      <c r="D61" s="23">
        <v>14</v>
      </c>
      <c r="E61" s="22">
        <v>14</v>
      </c>
      <c r="F61" s="23">
        <v>12.9</v>
      </c>
      <c r="G61" s="23">
        <v>12.9</v>
      </c>
      <c r="H61" s="23">
        <v>12.9</v>
      </c>
    </row>
    <row r="62" spans="1:8" ht="38.25">
      <c r="A62" s="51"/>
      <c r="B62" s="53" t="s">
        <v>121</v>
      </c>
      <c r="C62" s="22">
        <v>129.3</v>
      </c>
      <c r="D62" s="23">
        <v>38</v>
      </c>
      <c r="E62" s="22">
        <v>129.3</v>
      </c>
      <c r="F62" s="23">
        <v>0</v>
      </c>
      <c r="G62" s="23">
        <v>0</v>
      </c>
      <c r="H62" s="23">
        <v>0</v>
      </c>
    </row>
    <row r="63" spans="1:8" ht="36">
      <c r="A63" s="54"/>
      <c r="B63" s="42" t="s">
        <v>122</v>
      </c>
      <c r="C63" s="22">
        <v>37</v>
      </c>
      <c r="D63" s="23">
        <v>24.4</v>
      </c>
      <c r="E63" s="22">
        <v>37</v>
      </c>
      <c r="F63" s="23">
        <v>0</v>
      </c>
      <c r="G63" s="23">
        <v>0</v>
      </c>
      <c r="H63" s="23"/>
    </row>
    <row r="64" spans="1:8" ht="48">
      <c r="A64" s="23"/>
      <c r="B64" s="52" t="s">
        <v>123</v>
      </c>
      <c r="C64" s="22">
        <v>164.8</v>
      </c>
      <c r="D64" s="23">
        <v>133.6</v>
      </c>
      <c r="E64" s="22">
        <v>164.8</v>
      </c>
      <c r="F64" s="23">
        <v>140.5</v>
      </c>
      <c r="G64" s="23">
        <v>140.5</v>
      </c>
      <c r="H64" s="23">
        <v>140.5</v>
      </c>
    </row>
    <row r="65" spans="1:8" ht="0.75" customHeight="1" hidden="1">
      <c r="A65" s="23"/>
      <c r="B65" s="52" t="s">
        <v>124</v>
      </c>
      <c r="C65" s="22"/>
      <c r="D65" s="23"/>
      <c r="E65" s="23"/>
      <c r="F65" s="23"/>
      <c r="G65" s="23"/>
      <c r="H65" s="23"/>
    </row>
    <row r="66" spans="1:8" ht="12.75" hidden="1">
      <c r="A66" s="23"/>
      <c r="B66" s="52" t="s">
        <v>125</v>
      </c>
      <c r="C66" s="22"/>
      <c r="D66" s="23"/>
      <c r="E66" s="23"/>
      <c r="F66" s="23"/>
      <c r="G66" s="23"/>
      <c r="H66" s="23"/>
    </row>
    <row r="67" spans="1:8" ht="36" hidden="1">
      <c r="A67" s="23"/>
      <c r="B67" s="52" t="s">
        <v>126</v>
      </c>
      <c r="C67" s="22"/>
      <c r="D67" s="23"/>
      <c r="E67" s="23"/>
      <c r="F67" s="23"/>
      <c r="G67" s="23"/>
      <c r="H67" s="23"/>
    </row>
    <row r="68" spans="1:8" ht="24" hidden="1">
      <c r="A68" s="23"/>
      <c r="B68" s="52" t="s">
        <v>127</v>
      </c>
      <c r="C68" s="22"/>
      <c r="D68" s="23"/>
      <c r="E68" s="23"/>
      <c r="F68" s="23"/>
      <c r="G68" s="23"/>
      <c r="H68" s="23"/>
    </row>
    <row r="69" spans="1:8" ht="38.25" hidden="1">
      <c r="A69" s="23"/>
      <c r="B69" s="55" t="s">
        <v>128</v>
      </c>
      <c r="C69" s="22"/>
      <c r="D69" s="23"/>
      <c r="E69" s="23"/>
      <c r="F69" s="23"/>
      <c r="G69" s="23"/>
      <c r="H69" s="23"/>
    </row>
    <row r="70" spans="1:8" ht="12.75">
      <c r="A70" s="23"/>
      <c r="B70" s="52" t="s">
        <v>129</v>
      </c>
      <c r="C70" s="22">
        <v>3721</v>
      </c>
      <c r="D70" s="23">
        <v>3721</v>
      </c>
      <c r="E70" s="23">
        <v>3721</v>
      </c>
      <c r="F70" s="23">
        <v>0</v>
      </c>
      <c r="G70" s="23">
        <v>0</v>
      </c>
      <c r="H70" s="23">
        <v>0</v>
      </c>
    </row>
    <row r="71" spans="1:8" ht="24" hidden="1">
      <c r="A71" s="23"/>
      <c r="B71" s="52" t="s">
        <v>130</v>
      </c>
      <c r="C71" s="22"/>
      <c r="D71" s="23"/>
      <c r="E71" s="23"/>
      <c r="F71" s="23"/>
      <c r="G71" s="23"/>
      <c r="H71" s="23"/>
    </row>
    <row r="72" spans="1:8" ht="17.25" customHeight="1" hidden="1">
      <c r="A72" s="23"/>
      <c r="B72" s="52" t="s">
        <v>131</v>
      </c>
      <c r="C72" s="22"/>
      <c r="D72" s="23"/>
      <c r="E72" s="23"/>
      <c r="F72" s="23"/>
      <c r="G72" s="23"/>
      <c r="H72" s="23"/>
    </row>
    <row r="73" spans="1:8" ht="24.75" customHeight="1">
      <c r="A73" s="23"/>
      <c r="B73" s="53" t="s">
        <v>132</v>
      </c>
      <c r="C73" s="22">
        <v>1655.8</v>
      </c>
      <c r="D73" s="23">
        <v>0</v>
      </c>
      <c r="E73" s="23">
        <v>1655.8</v>
      </c>
      <c r="F73" s="23">
        <v>0</v>
      </c>
      <c r="G73" s="23">
        <v>0</v>
      </c>
      <c r="H73" s="23"/>
    </row>
    <row r="74" spans="1:8" ht="25.5" hidden="1">
      <c r="A74" s="23"/>
      <c r="B74" s="53" t="s">
        <v>133</v>
      </c>
      <c r="C74" s="22"/>
      <c r="D74" s="23"/>
      <c r="E74" s="23"/>
      <c r="F74" s="23"/>
      <c r="G74" s="23"/>
      <c r="H74" s="23"/>
    </row>
    <row r="75" spans="1:8" ht="12.75" hidden="1">
      <c r="A75" s="23"/>
      <c r="B75" s="53"/>
      <c r="C75" s="22"/>
      <c r="D75" s="23"/>
      <c r="E75" s="23"/>
      <c r="F75" s="23"/>
      <c r="G75" s="23"/>
      <c r="H75" s="23"/>
    </row>
    <row r="76" spans="1:8" ht="9.75" customHeight="1" hidden="1">
      <c r="A76" s="23"/>
      <c r="B76" s="53"/>
      <c r="C76" s="22"/>
      <c r="D76" s="23"/>
      <c r="E76" s="23"/>
      <c r="F76" s="23"/>
      <c r="G76" s="23"/>
      <c r="H76" s="23"/>
    </row>
    <row r="77" spans="1:8" ht="24.75" customHeight="1" hidden="1">
      <c r="A77" s="46" t="s">
        <v>134</v>
      </c>
      <c r="B77" s="47" t="s">
        <v>135</v>
      </c>
      <c r="C77" s="18"/>
      <c r="D77" s="19"/>
      <c r="E77" s="19"/>
      <c r="F77" s="19"/>
      <c r="G77" s="19"/>
      <c r="H77" s="19"/>
    </row>
    <row r="78" spans="1:8" ht="24" customHeight="1">
      <c r="A78" s="56" t="s">
        <v>136</v>
      </c>
      <c r="B78" s="47" t="s">
        <v>137</v>
      </c>
      <c r="C78" s="14">
        <f aca="true" t="shared" si="23" ref="C78:H78">C79+C80</f>
        <v>180</v>
      </c>
      <c r="D78" s="15">
        <f t="shared" si="23"/>
        <v>110</v>
      </c>
      <c r="E78" s="15">
        <f t="shared" si="23"/>
        <v>110</v>
      </c>
      <c r="F78" s="15">
        <f t="shared" si="23"/>
        <v>100</v>
      </c>
      <c r="G78" s="15">
        <f t="shared" si="23"/>
        <v>100</v>
      </c>
      <c r="H78" s="15">
        <f t="shared" si="23"/>
        <v>100</v>
      </c>
    </row>
    <row r="79" spans="1:8" ht="35.25" customHeight="1">
      <c r="A79" s="57" t="s">
        <v>138</v>
      </c>
      <c r="B79" s="21" t="s">
        <v>139</v>
      </c>
      <c r="C79" s="22">
        <v>180</v>
      </c>
      <c r="D79" s="23">
        <v>110</v>
      </c>
      <c r="E79" s="23">
        <v>110</v>
      </c>
      <c r="F79" s="23">
        <v>100</v>
      </c>
      <c r="G79" s="23">
        <v>100</v>
      </c>
      <c r="H79" s="23">
        <v>100</v>
      </c>
    </row>
    <row r="80" spans="1:8" ht="24" hidden="1">
      <c r="A80" s="57" t="s">
        <v>140</v>
      </c>
      <c r="B80" s="21" t="s">
        <v>141</v>
      </c>
      <c r="C80" s="22"/>
      <c r="D80" s="23"/>
      <c r="E80" s="23"/>
      <c r="F80" s="23"/>
      <c r="G80" s="23"/>
      <c r="H80" s="23"/>
    </row>
    <row r="81" spans="1:8" ht="12.75">
      <c r="A81" s="58"/>
      <c r="B81" s="59" t="s">
        <v>142</v>
      </c>
      <c r="C81" s="60">
        <f aca="true" t="shared" si="24" ref="C81:H81">C6+C47</f>
        <v>24959</v>
      </c>
      <c r="D81" s="61">
        <f t="shared" si="24"/>
        <v>18369.4</v>
      </c>
      <c r="E81" s="61">
        <f t="shared" si="24"/>
        <v>25361.2</v>
      </c>
      <c r="F81" s="61">
        <f t="shared" si="24"/>
        <v>20530.8</v>
      </c>
      <c r="G81" s="61">
        <f t="shared" si="24"/>
        <v>22076.4</v>
      </c>
      <c r="H81" s="61">
        <f t="shared" si="24"/>
        <v>23582.000000000004</v>
      </c>
    </row>
    <row r="82" spans="2:8" ht="12.75" hidden="1">
      <c r="B82" s="62" t="s">
        <v>143</v>
      </c>
      <c r="C82" s="22">
        <f aca="true" t="shared" si="25" ref="C82:H82">C47-C77-C78</f>
        <v>7965.7</v>
      </c>
      <c r="D82" s="23">
        <f t="shared" si="25"/>
        <v>5643.4</v>
      </c>
      <c r="E82" s="23">
        <f t="shared" si="25"/>
        <v>7965.7</v>
      </c>
      <c r="F82" s="23">
        <f t="shared" si="25"/>
        <v>2710.5</v>
      </c>
      <c r="G82" s="23">
        <f t="shared" si="25"/>
        <v>2801.1</v>
      </c>
      <c r="H82" s="23">
        <f t="shared" si="25"/>
        <v>2901.4</v>
      </c>
    </row>
    <row r="83" spans="2:8" ht="12.75" hidden="1">
      <c r="B83" s="63" t="s">
        <v>144</v>
      </c>
      <c r="C83" s="22">
        <f aca="true" t="shared" si="26" ref="C83:H83">C7+C13+C15+C23+C26</f>
        <v>13621.2</v>
      </c>
      <c r="D83" s="23">
        <f t="shared" si="26"/>
        <v>9880.400000000001</v>
      </c>
      <c r="E83" s="23">
        <f t="shared" si="26"/>
        <v>14058.1</v>
      </c>
      <c r="F83" s="23">
        <f t="shared" si="26"/>
        <v>16247.199999999999</v>
      </c>
      <c r="G83" s="23">
        <f t="shared" si="26"/>
        <v>17554.800000000003</v>
      </c>
      <c r="H83" s="23">
        <f t="shared" si="26"/>
        <v>18907.100000000002</v>
      </c>
    </row>
    <row r="84" spans="2:8" ht="12.75" hidden="1">
      <c r="B84" s="23" t="s">
        <v>145</v>
      </c>
      <c r="C84" s="22">
        <f aca="true" t="shared" si="27" ref="C84:H84">C30+C34+C37+C44</f>
        <v>3192.1000000000004</v>
      </c>
      <c r="D84" s="23">
        <f t="shared" si="27"/>
        <v>2735.6</v>
      </c>
      <c r="E84" s="23">
        <f t="shared" si="27"/>
        <v>3227.3999999999996</v>
      </c>
      <c r="F84" s="23">
        <f t="shared" si="27"/>
        <v>1473.1</v>
      </c>
      <c r="G84" s="23">
        <f t="shared" si="27"/>
        <v>1620.5</v>
      </c>
      <c r="H84" s="23">
        <f t="shared" si="27"/>
        <v>1673.5</v>
      </c>
    </row>
    <row r="85" ht="3.75" customHeight="1" hidden="1">
      <c r="C85" s="64"/>
    </row>
    <row r="86" ht="12.75" hidden="1">
      <c r="C86" s="64"/>
    </row>
    <row r="87" spans="2:8" ht="24" customHeight="1" hidden="1">
      <c r="B87" s="65" t="s">
        <v>146</v>
      </c>
      <c r="C87" s="22"/>
      <c r="D87" s="23"/>
      <c r="E87" s="23"/>
      <c r="F87" s="23">
        <f>F6-F37+F49</f>
        <v>20112.899999999998</v>
      </c>
      <c r="G87" s="23">
        <f>G6-G37+G49</f>
        <v>21658.100000000002</v>
      </c>
      <c r="H87" s="23">
        <f>H6-H37+H49</f>
        <v>23163.7</v>
      </c>
    </row>
  </sheetData>
  <sheetProtection/>
  <mergeCells count="2">
    <mergeCell ref="A2:E2"/>
    <mergeCell ref="D4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1">
      <selection activeCell="A70" sqref="A70:D70"/>
    </sheetView>
  </sheetViews>
  <sheetFormatPr defaultColWidth="9.140625" defaultRowHeight="12.75"/>
  <cols>
    <col min="1" max="1" width="39.00390625" style="1" customWidth="1"/>
    <col min="2" max="2" width="7.00390625" style="1" customWidth="1"/>
    <col min="3" max="4" width="18.140625" style="1" customWidth="1"/>
    <col min="5" max="8" width="7.8515625" style="1" customWidth="1"/>
    <col min="9" max="16384" width="9.140625" style="1" customWidth="1"/>
  </cols>
  <sheetData>
    <row r="1" spans="2:4" ht="19.5" customHeight="1">
      <c r="B1" s="66"/>
      <c r="C1" s="554" t="s">
        <v>164</v>
      </c>
      <c r="D1" s="554"/>
    </row>
    <row r="2" spans="2:4" ht="86.25" customHeight="1">
      <c r="B2" s="549" t="s">
        <v>467</v>
      </c>
      <c r="C2" s="549"/>
      <c r="D2" s="549"/>
    </row>
    <row r="3" spans="1:4" ht="37.5" customHeight="1">
      <c r="A3" s="555" t="s">
        <v>165</v>
      </c>
      <c r="B3" s="555"/>
      <c r="C3" s="555"/>
      <c r="D3" s="555"/>
    </row>
    <row r="4" spans="2:4" ht="13.5" customHeight="1">
      <c r="B4" s="67"/>
      <c r="C4" s="67"/>
      <c r="D4" s="69" t="s">
        <v>161</v>
      </c>
    </row>
    <row r="5" spans="1:4" s="8" customFormat="1" ht="15.75" customHeight="1">
      <c r="A5" s="550" t="s">
        <v>3</v>
      </c>
      <c r="B5" s="552" t="s">
        <v>166</v>
      </c>
      <c r="C5" s="553"/>
      <c r="D5" s="556" t="s">
        <v>163</v>
      </c>
    </row>
    <row r="6" spans="1:4" s="8" customFormat="1" ht="26.25" customHeight="1">
      <c r="A6" s="551"/>
      <c r="B6" s="86" t="s">
        <v>167</v>
      </c>
      <c r="C6" s="86" t="s">
        <v>168</v>
      </c>
      <c r="D6" s="557"/>
    </row>
    <row r="7" spans="1:4" s="8" customFormat="1" ht="26.25" customHeight="1">
      <c r="A7" s="87" t="s">
        <v>169</v>
      </c>
      <c r="B7" s="86"/>
      <c r="C7" s="86"/>
      <c r="D7" s="85"/>
    </row>
    <row r="8" spans="1:4" ht="18" customHeight="1">
      <c r="A8" s="72" t="s">
        <v>170</v>
      </c>
      <c r="B8" s="72">
        <v>182</v>
      </c>
      <c r="C8" s="72"/>
      <c r="D8" s="79">
        <f>D10+D11+D12+D17+D19+D20</f>
        <v>26733.9</v>
      </c>
    </row>
    <row r="9" spans="1:4" ht="0.75" customHeight="1" hidden="1">
      <c r="A9" s="17" t="s">
        <v>15</v>
      </c>
      <c r="B9" s="12">
        <v>182</v>
      </c>
      <c r="C9" s="12" t="s">
        <v>171</v>
      </c>
      <c r="D9" s="80">
        <f>D10+D11+D12+D13</f>
        <v>7380.099999999999</v>
      </c>
    </row>
    <row r="10" spans="1:4" ht="73.5">
      <c r="A10" s="88" t="s">
        <v>202</v>
      </c>
      <c r="B10" s="89">
        <v>182</v>
      </c>
      <c r="C10" s="89" t="s">
        <v>172</v>
      </c>
      <c r="D10" s="119">
        <v>7291.7</v>
      </c>
    </row>
    <row r="11" spans="1:4" ht="108">
      <c r="A11" s="88" t="s">
        <v>19</v>
      </c>
      <c r="B11" s="89">
        <v>182</v>
      </c>
      <c r="C11" s="89" t="s">
        <v>173</v>
      </c>
      <c r="D11" s="119">
        <v>71</v>
      </c>
    </row>
    <row r="12" spans="1:4" ht="46.5" customHeight="1">
      <c r="A12" s="88" t="s">
        <v>21</v>
      </c>
      <c r="B12" s="89">
        <v>182</v>
      </c>
      <c r="C12" s="89" t="s">
        <v>174</v>
      </c>
      <c r="D12" s="119">
        <v>17.4</v>
      </c>
    </row>
    <row r="13" spans="1:4" ht="0.75" customHeight="1" hidden="1">
      <c r="A13" s="88" t="s">
        <v>23</v>
      </c>
      <c r="B13" s="89" t="s">
        <v>22</v>
      </c>
      <c r="C13" s="88" t="s">
        <v>23</v>
      </c>
      <c r="D13" s="119"/>
    </row>
    <row r="14" spans="1:4" ht="42.75" hidden="1">
      <c r="A14" s="90" t="s">
        <v>25</v>
      </c>
      <c r="B14" s="91" t="s">
        <v>24</v>
      </c>
      <c r="C14" s="90" t="s">
        <v>25</v>
      </c>
      <c r="D14" s="120">
        <f>D15</f>
        <v>0</v>
      </c>
    </row>
    <row r="15" spans="1:4" ht="45" hidden="1">
      <c r="A15" s="88" t="s">
        <v>27</v>
      </c>
      <c r="B15" s="89" t="s">
        <v>26</v>
      </c>
      <c r="C15" s="88" t="s">
        <v>27</v>
      </c>
      <c r="D15" s="119"/>
    </row>
    <row r="16" spans="1:4" ht="21.75" hidden="1">
      <c r="A16" s="92" t="s">
        <v>31</v>
      </c>
      <c r="B16" s="93">
        <v>182</v>
      </c>
      <c r="C16" s="93" t="s">
        <v>175</v>
      </c>
      <c r="D16" s="120">
        <f>D17</f>
        <v>65.4</v>
      </c>
    </row>
    <row r="17" spans="1:4" ht="39.75" customHeight="1">
      <c r="A17" s="88" t="s">
        <v>33</v>
      </c>
      <c r="B17" s="89">
        <v>182</v>
      </c>
      <c r="C17" s="89" t="s">
        <v>176</v>
      </c>
      <c r="D17" s="119">
        <v>65.4</v>
      </c>
    </row>
    <row r="18" spans="1:4" s="29" customFormat="1" ht="19.5" customHeight="1" hidden="1">
      <c r="A18" s="92" t="s">
        <v>35</v>
      </c>
      <c r="B18" s="93">
        <v>182</v>
      </c>
      <c r="C18" s="93" t="s">
        <v>177</v>
      </c>
      <c r="D18" s="120">
        <f>D19+D20</f>
        <v>19288.4</v>
      </c>
    </row>
    <row r="19" spans="1:4" ht="60">
      <c r="A19" s="94" t="s">
        <v>39</v>
      </c>
      <c r="B19" s="95">
        <v>182</v>
      </c>
      <c r="C19" s="95" t="s">
        <v>178</v>
      </c>
      <c r="D19" s="119">
        <v>161</v>
      </c>
    </row>
    <row r="20" spans="1:4" ht="60">
      <c r="A20" s="94" t="s">
        <v>43</v>
      </c>
      <c r="B20" s="95">
        <v>182</v>
      </c>
      <c r="C20" s="95" t="s">
        <v>179</v>
      </c>
      <c r="D20" s="119">
        <v>19127.4</v>
      </c>
    </row>
    <row r="21" spans="1:4" ht="47.25" customHeight="1">
      <c r="A21" s="73" t="s">
        <v>180</v>
      </c>
      <c r="B21" s="70">
        <v>850</v>
      </c>
      <c r="C21" s="71"/>
      <c r="D21" s="82">
        <f>D23+D24</f>
        <v>2402.6</v>
      </c>
    </row>
    <row r="22" spans="1:4" ht="31.5" customHeight="1" hidden="1">
      <c r="A22" s="40" t="s">
        <v>98</v>
      </c>
      <c r="B22" s="77">
        <v>850</v>
      </c>
      <c r="C22" s="78" t="s">
        <v>189</v>
      </c>
      <c r="D22" s="83">
        <f>D23+D24</f>
        <v>2402.6</v>
      </c>
    </row>
    <row r="23" spans="1:4" ht="26.25" customHeight="1">
      <c r="A23" s="96" t="s">
        <v>102</v>
      </c>
      <c r="B23" s="97">
        <v>850</v>
      </c>
      <c r="C23" s="98" t="s">
        <v>181</v>
      </c>
      <c r="D23" s="121">
        <f>1245.3+834.4</f>
        <v>2079.7</v>
      </c>
    </row>
    <row r="24" spans="1:4" ht="27.75" customHeight="1">
      <c r="A24" s="96" t="s">
        <v>104</v>
      </c>
      <c r="B24" s="99">
        <v>850</v>
      </c>
      <c r="C24" s="98" t="s">
        <v>182</v>
      </c>
      <c r="D24" s="121">
        <v>322.9</v>
      </c>
    </row>
    <row r="25" spans="1:4" ht="31.5">
      <c r="A25" s="76" t="s">
        <v>183</v>
      </c>
      <c r="B25" s="74">
        <v>851</v>
      </c>
      <c r="C25" s="75"/>
      <c r="D25" s="84">
        <f>D26+D27</f>
        <v>462.70000000000005</v>
      </c>
    </row>
    <row r="26" spans="1:4" ht="74.25" customHeight="1">
      <c r="A26" s="100" t="s">
        <v>155</v>
      </c>
      <c r="B26" s="89">
        <v>851</v>
      </c>
      <c r="C26" s="89" t="s">
        <v>184</v>
      </c>
      <c r="D26" s="121">
        <v>312.1</v>
      </c>
    </row>
    <row r="27" spans="1:4" ht="49.5" customHeight="1">
      <c r="A27" s="88" t="s">
        <v>82</v>
      </c>
      <c r="B27" s="89">
        <v>851</v>
      </c>
      <c r="C27" s="89" t="s">
        <v>185</v>
      </c>
      <c r="D27" s="121">
        <v>150.6</v>
      </c>
    </row>
    <row r="28" spans="1:4" ht="44.25" customHeight="1">
      <c r="A28" s="76" t="s">
        <v>186</v>
      </c>
      <c r="B28" s="74">
        <v>871</v>
      </c>
      <c r="C28" s="75"/>
      <c r="D28" s="84">
        <f>D30+D36+D37+D39+D40+D42+D43+D45+D46+D48+D50+D57+D60</f>
        <v>15147.7</v>
      </c>
    </row>
    <row r="29" spans="1:4" ht="16.5" customHeight="1" hidden="1">
      <c r="A29" s="24" t="s">
        <v>46</v>
      </c>
      <c r="B29" s="12">
        <v>871</v>
      </c>
      <c r="C29" s="12" t="s">
        <v>187</v>
      </c>
      <c r="D29" s="81">
        <f>D30</f>
        <v>56.3</v>
      </c>
    </row>
    <row r="30" spans="1:4" ht="72">
      <c r="A30" s="100" t="s">
        <v>50</v>
      </c>
      <c r="B30" s="89">
        <v>871</v>
      </c>
      <c r="C30" s="89" t="s">
        <v>188</v>
      </c>
      <c r="D30" s="119">
        <v>56.3</v>
      </c>
    </row>
    <row r="31" spans="1:4" ht="72" hidden="1">
      <c r="A31" s="90" t="s">
        <v>52</v>
      </c>
      <c r="B31" s="91" t="s">
        <v>51</v>
      </c>
      <c r="C31" s="90" t="s">
        <v>52</v>
      </c>
      <c r="D31" s="120">
        <f>D32</f>
        <v>0</v>
      </c>
    </row>
    <row r="32" spans="1:4" ht="45" hidden="1">
      <c r="A32" s="88" t="s">
        <v>54</v>
      </c>
      <c r="B32" s="89" t="s">
        <v>53</v>
      </c>
      <c r="C32" s="88" t="s">
        <v>54</v>
      </c>
      <c r="D32" s="119">
        <f>D33</f>
        <v>0</v>
      </c>
    </row>
    <row r="33" spans="1:4" ht="48" hidden="1">
      <c r="A33" s="88" t="s">
        <v>56</v>
      </c>
      <c r="B33" s="89" t="s">
        <v>55</v>
      </c>
      <c r="C33" s="88" t="s">
        <v>56</v>
      </c>
      <c r="D33" s="119">
        <f>D34</f>
        <v>0</v>
      </c>
    </row>
    <row r="34" spans="1:4" ht="84" hidden="1">
      <c r="A34" s="100" t="s">
        <v>58</v>
      </c>
      <c r="B34" s="89" t="s">
        <v>57</v>
      </c>
      <c r="C34" s="100" t="s">
        <v>58</v>
      </c>
      <c r="D34" s="119"/>
    </row>
    <row r="35" spans="1:4" ht="48" hidden="1">
      <c r="A35" s="90" t="s">
        <v>60</v>
      </c>
      <c r="B35" s="91">
        <v>871</v>
      </c>
      <c r="C35" s="91" t="s">
        <v>190</v>
      </c>
      <c r="D35" s="122">
        <f>D36+D37</f>
        <v>491.9</v>
      </c>
    </row>
    <row r="36" spans="1:4" ht="63.75" customHeight="1">
      <c r="A36" s="100" t="s">
        <v>64</v>
      </c>
      <c r="B36" s="89">
        <v>871</v>
      </c>
      <c r="C36" s="89" t="s">
        <v>191</v>
      </c>
      <c r="D36" s="121">
        <v>340.2</v>
      </c>
    </row>
    <row r="37" spans="1:4" ht="71.25" customHeight="1">
      <c r="A37" s="88" t="s">
        <v>66</v>
      </c>
      <c r="B37" s="89">
        <v>871</v>
      </c>
      <c r="C37" s="89" t="s">
        <v>192</v>
      </c>
      <c r="D37" s="121">
        <v>151.7</v>
      </c>
    </row>
    <row r="38" spans="1:4" ht="0.75" customHeight="1" hidden="1">
      <c r="A38" s="90" t="s">
        <v>68</v>
      </c>
      <c r="B38" s="91" t="s">
        <v>67</v>
      </c>
      <c r="C38" s="90" t="s">
        <v>68</v>
      </c>
      <c r="D38" s="122">
        <f>D39+D40</f>
        <v>354.4</v>
      </c>
    </row>
    <row r="39" spans="1:4" ht="24">
      <c r="A39" s="165" t="s">
        <v>70</v>
      </c>
      <c r="B39" s="166">
        <v>871</v>
      </c>
      <c r="C39" s="165" t="s">
        <v>193</v>
      </c>
      <c r="D39" s="121">
        <v>193.4</v>
      </c>
    </row>
    <row r="40" spans="1:4" ht="24.75" customHeight="1">
      <c r="A40" s="165" t="s">
        <v>72</v>
      </c>
      <c r="B40" s="166">
        <v>871</v>
      </c>
      <c r="C40" s="165" t="s">
        <v>194</v>
      </c>
      <c r="D40" s="121">
        <v>161</v>
      </c>
    </row>
    <row r="41" spans="1:4" ht="24" hidden="1">
      <c r="A41" s="90" t="s">
        <v>74</v>
      </c>
      <c r="B41" s="91">
        <v>871</v>
      </c>
      <c r="C41" s="90"/>
      <c r="D41" s="122">
        <f>D42+D43</f>
        <v>9553.9</v>
      </c>
    </row>
    <row r="42" spans="1:4" ht="96">
      <c r="A42" s="88" t="s">
        <v>76</v>
      </c>
      <c r="B42" s="89">
        <v>871</v>
      </c>
      <c r="C42" s="89" t="s">
        <v>203</v>
      </c>
      <c r="D42" s="121">
        <v>5211.9</v>
      </c>
    </row>
    <row r="43" spans="1:4" ht="60.75" customHeight="1">
      <c r="A43" s="88" t="s">
        <v>84</v>
      </c>
      <c r="B43" s="89">
        <v>871</v>
      </c>
      <c r="C43" s="89" t="s">
        <v>195</v>
      </c>
      <c r="D43" s="121">
        <v>4342</v>
      </c>
    </row>
    <row r="44" spans="1:4" ht="0.75" customHeight="1" hidden="1">
      <c r="A44" s="90" t="s">
        <v>88</v>
      </c>
      <c r="B44" s="91">
        <v>871</v>
      </c>
      <c r="C44" s="90" t="s">
        <v>88</v>
      </c>
      <c r="D44" s="122">
        <f>D45+D46</f>
        <v>36.5</v>
      </c>
    </row>
    <row r="45" spans="1:4" ht="15.75" customHeight="1">
      <c r="A45" s="88" t="s">
        <v>90</v>
      </c>
      <c r="B45" s="89">
        <v>871</v>
      </c>
      <c r="C45" s="89" t="s">
        <v>196</v>
      </c>
      <c r="D45" s="121">
        <v>34.9</v>
      </c>
    </row>
    <row r="46" spans="1:4" ht="27" customHeight="1">
      <c r="A46" s="88" t="s">
        <v>92</v>
      </c>
      <c r="B46" s="89">
        <v>871</v>
      </c>
      <c r="C46" s="89" t="s">
        <v>197</v>
      </c>
      <c r="D46" s="121">
        <v>1.6</v>
      </c>
    </row>
    <row r="47" spans="1:4" ht="30.75" customHeight="1" hidden="1">
      <c r="A47" s="102" t="s">
        <v>106</v>
      </c>
      <c r="B47" s="103">
        <v>871</v>
      </c>
      <c r="C47" s="102"/>
      <c r="D47" s="122">
        <f>D48</f>
        <v>339.1</v>
      </c>
    </row>
    <row r="48" spans="1:4" ht="39" customHeight="1">
      <c r="A48" s="96" t="s">
        <v>110</v>
      </c>
      <c r="B48" s="97">
        <v>871</v>
      </c>
      <c r="C48" s="98" t="s">
        <v>198</v>
      </c>
      <c r="D48" s="121">
        <v>339.1</v>
      </c>
    </row>
    <row r="49" spans="1:4" ht="168" hidden="1">
      <c r="A49" s="104" t="s">
        <v>112</v>
      </c>
      <c r="B49" s="105" t="s">
        <v>111</v>
      </c>
      <c r="C49" s="104" t="s">
        <v>112</v>
      </c>
      <c r="D49" s="121"/>
    </row>
    <row r="50" spans="1:4" ht="26.25" customHeight="1">
      <c r="A50" s="96" t="s">
        <v>118</v>
      </c>
      <c r="B50" s="97">
        <v>871</v>
      </c>
      <c r="C50" s="98" t="s">
        <v>199</v>
      </c>
      <c r="D50" s="121">
        <v>2699.6</v>
      </c>
    </row>
    <row r="51" spans="1:4" ht="0.75" customHeight="1" hidden="1">
      <c r="A51" s="96" t="s">
        <v>119</v>
      </c>
      <c r="B51" s="106"/>
      <c r="C51" s="96" t="s">
        <v>119</v>
      </c>
      <c r="D51" s="121"/>
    </row>
    <row r="52" spans="1:4" ht="51" hidden="1">
      <c r="A52" s="107" t="s">
        <v>133</v>
      </c>
      <c r="B52" s="108"/>
      <c r="C52" s="107" t="s">
        <v>133</v>
      </c>
      <c r="D52" s="121"/>
    </row>
    <row r="53" spans="1:4" ht="12.75" hidden="1">
      <c r="A53" s="107"/>
      <c r="B53" s="108"/>
      <c r="C53" s="107"/>
      <c r="D53" s="121"/>
    </row>
    <row r="54" spans="1:4" ht="9.75" customHeight="1" hidden="1">
      <c r="A54" s="107"/>
      <c r="B54" s="108"/>
      <c r="C54" s="107"/>
      <c r="D54" s="121"/>
    </row>
    <row r="55" spans="1:4" ht="24.75" customHeight="1" hidden="1">
      <c r="A55" s="104" t="s">
        <v>135</v>
      </c>
      <c r="B55" s="105" t="s">
        <v>134</v>
      </c>
      <c r="C55" s="104" t="s">
        <v>135</v>
      </c>
      <c r="D55" s="121"/>
    </row>
    <row r="56" spans="1:4" ht="24" customHeight="1" hidden="1">
      <c r="A56" s="104" t="s">
        <v>137</v>
      </c>
      <c r="B56" s="109">
        <v>871</v>
      </c>
      <c r="C56" s="104" t="s">
        <v>137</v>
      </c>
      <c r="D56" s="122">
        <f>D57+D58</f>
        <v>914.2</v>
      </c>
    </row>
    <row r="57" spans="1:4" ht="34.5" customHeight="1">
      <c r="A57" s="88" t="s">
        <v>139</v>
      </c>
      <c r="B57" s="110">
        <v>871</v>
      </c>
      <c r="C57" s="111" t="s">
        <v>200</v>
      </c>
      <c r="D57" s="121">
        <v>914.2</v>
      </c>
    </row>
    <row r="58" spans="1:4" ht="60" hidden="1">
      <c r="A58" s="88" t="s">
        <v>141</v>
      </c>
      <c r="B58" s="112" t="s">
        <v>140</v>
      </c>
      <c r="C58" s="88" t="s">
        <v>141</v>
      </c>
      <c r="D58" s="121"/>
    </row>
    <row r="59" spans="1:4" ht="12.75" hidden="1">
      <c r="A59" s="113" t="s">
        <v>151</v>
      </c>
      <c r="B59" s="114">
        <v>871</v>
      </c>
      <c r="C59" s="115" t="s">
        <v>150</v>
      </c>
      <c r="D59" s="122">
        <f>D60</f>
        <v>701.8</v>
      </c>
    </row>
    <row r="60" spans="1:4" ht="38.25" customHeight="1">
      <c r="A60" s="88" t="s">
        <v>149</v>
      </c>
      <c r="B60" s="110">
        <v>871</v>
      </c>
      <c r="C60" s="111" t="s">
        <v>201</v>
      </c>
      <c r="D60" s="121">
        <v>701.8</v>
      </c>
    </row>
    <row r="61" spans="1:4" ht="12.75">
      <c r="A61" s="116" t="s">
        <v>142</v>
      </c>
      <c r="B61" s="117"/>
      <c r="C61" s="116" t="s">
        <v>142</v>
      </c>
      <c r="D61" s="118">
        <f>D8+D21+D25+D28</f>
        <v>44746.9</v>
      </c>
    </row>
    <row r="62" spans="3:4" ht="12.75" hidden="1">
      <c r="C62" s="62" t="s">
        <v>143</v>
      </c>
      <c r="D62" s="22" t="e">
        <f>#REF!-D55-D56</f>
        <v>#REF!</v>
      </c>
    </row>
    <row r="63" spans="3:4" ht="12.75" hidden="1">
      <c r="C63" s="63" t="s">
        <v>144</v>
      </c>
      <c r="D63" s="22" t="e">
        <f>#REF!+D14+#REF!+D29+D31</f>
        <v>#REF!</v>
      </c>
    </row>
    <row r="64" spans="3:4" ht="12.75" hidden="1">
      <c r="C64" s="23" t="s">
        <v>145</v>
      </c>
      <c r="D64" s="22">
        <f>D35+D38+D41+D44</f>
        <v>10436.699999999999</v>
      </c>
    </row>
    <row r="65" ht="3.75" customHeight="1" hidden="1">
      <c r="D65" s="64"/>
    </row>
    <row r="66" ht="12.75" hidden="1">
      <c r="D66" s="64"/>
    </row>
    <row r="67" spans="3:4" ht="24" customHeight="1" hidden="1">
      <c r="C67" s="65" t="s">
        <v>146</v>
      </c>
      <c r="D67" s="22"/>
    </row>
    <row r="70" spans="1:4" ht="12.75">
      <c r="A70" s="548" t="s">
        <v>561</v>
      </c>
      <c r="B70" s="548"/>
      <c r="C70" s="548"/>
      <c r="D70" s="548"/>
    </row>
  </sheetData>
  <sheetProtection/>
  <mergeCells count="7">
    <mergeCell ref="A70:D70"/>
    <mergeCell ref="B2:D2"/>
    <mergeCell ref="A5:A6"/>
    <mergeCell ref="B5:C5"/>
    <mergeCell ref="C1:D1"/>
    <mergeCell ref="A3:D3"/>
    <mergeCell ref="D5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1"/>
  <sheetViews>
    <sheetView zoomScalePageLayoutView="0" workbookViewId="0" topLeftCell="A1">
      <selection activeCell="A91" sqref="A91:D91"/>
    </sheetView>
  </sheetViews>
  <sheetFormatPr defaultColWidth="9.140625" defaultRowHeight="12.75"/>
  <cols>
    <col min="1" max="1" width="20.8515625" style="1" customWidth="1"/>
    <col min="2" max="2" width="44.421875" style="1" customWidth="1"/>
    <col min="3" max="3" width="9.7109375" style="1" customWidth="1"/>
    <col min="4" max="4" width="11.57421875" style="1" customWidth="1"/>
    <col min="5" max="8" width="7.8515625" style="1" customWidth="1"/>
    <col min="9" max="16384" width="9.140625" style="1" customWidth="1"/>
  </cols>
  <sheetData>
    <row r="1" spans="1:4" ht="19.5" customHeight="1">
      <c r="A1" s="66"/>
      <c r="B1" s="554" t="s">
        <v>159</v>
      </c>
      <c r="C1" s="554"/>
      <c r="D1" s="554"/>
    </row>
    <row r="2" spans="1:4" ht="66" customHeight="1">
      <c r="A2" s="66"/>
      <c r="B2" s="558" t="s">
        <v>205</v>
      </c>
      <c r="C2" s="558"/>
      <c r="D2" s="558"/>
    </row>
    <row r="3" spans="1:4" ht="69.75" customHeight="1">
      <c r="A3" s="555" t="s">
        <v>160</v>
      </c>
      <c r="B3" s="555"/>
      <c r="C3" s="555"/>
      <c r="D3" s="555"/>
    </row>
    <row r="4" spans="1:4" ht="15" customHeight="1">
      <c r="A4" s="67"/>
      <c r="B4" s="67"/>
      <c r="C4" s="67"/>
      <c r="D4" s="68" t="s">
        <v>161</v>
      </c>
    </row>
    <row r="5" spans="1:4" s="8" customFormat="1" ht="39" customHeight="1">
      <c r="A5" s="86" t="s">
        <v>2</v>
      </c>
      <c r="B5" s="86" t="s">
        <v>3</v>
      </c>
      <c r="C5" s="85" t="s">
        <v>162</v>
      </c>
      <c r="D5" s="85" t="s">
        <v>163</v>
      </c>
    </row>
    <row r="6" spans="1:4" ht="16.5" customHeight="1">
      <c r="A6" s="123" t="s">
        <v>10</v>
      </c>
      <c r="B6" s="124" t="s">
        <v>11</v>
      </c>
      <c r="C6" s="125">
        <f>C7+C13+C15+C23+C26+C30+C34+C37+C44+C43</f>
        <v>37730.200000000004</v>
      </c>
      <c r="D6" s="125">
        <f>D7+D13+D15+D23+D26+D30+D34+D37+D44+D43</f>
        <v>37689.600000000006</v>
      </c>
    </row>
    <row r="7" spans="1:4" ht="21.75">
      <c r="A7" s="91" t="s">
        <v>12</v>
      </c>
      <c r="B7" s="126" t="s">
        <v>13</v>
      </c>
      <c r="C7" s="127">
        <f>C8</f>
        <v>7415.1</v>
      </c>
      <c r="D7" s="127">
        <f>D8</f>
        <v>7380.099999999999</v>
      </c>
    </row>
    <row r="8" spans="1:4" ht="13.5" customHeight="1">
      <c r="A8" s="128" t="s">
        <v>14</v>
      </c>
      <c r="B8" s="129" t="s">
        <v>15</v>
      </c>
      <c r="C8" s="130">
        <f>C9+C10+C11+C12</f>
        <v>7415.1</v>
      </c>
      <c r="D8" s="130">
        <f>D9+D10+D11+D12</f>
        <v>7380.099999999999</v>
      </c>
    </row>
    <row r="9" spans="1:4" ht="61.5">
      <c r="A9" s="89" t="s">
        <v>16</v>
      </c>
      <c r="B9" s="88" t="s">
        <v>202</v>
      </c>
      <c r="C9" s="108">
        <v>7326.6</v>
      </c>
      <c r="D9" s="108">
        <v>7291.7</v>
      </c>
    </row>
    <row r="10" spans="1:4" ht="96">
      <c r="A10" s="89" t="s">
        <v>18</v>
      </c>
      <c r="B10" s="88" t="s">
        <v>19</v>
      </c>
      <c r="C10" s="108">
        <v>71</v>
      </c>
      <c r="D10" s="108">
        <v>71</v>
      </c>
    </row>
    <row r="11" spans="1:4" ht="36">
      <c r="A11" s="89" t="s">
        <v>20</v>
      </c>
      <c r="B11" s="88" t="s">
        <v>21</v>
      </c>
      <c r="C11" s="108">
        <v>17.5</v>
      </c>
      <c r="D11" s="108">
        <v>17.4</v>
      </c>
    </row>
    <row r="12" spans="1:4" ht="0.75" customHeight="1" hidden="1">
      <c r="A12" s="89" t="s">
        <v>22</v>
      </c>
      <c r="B12" s="88" t="s">
        <v>23</v>
      </c>
      <c r="C12" s="108"/>
      <c r="D12" s="108"/>
    </row>
    <row r="13" spans="1:4" ht="21.75" hidden="1">
      <c r="A13" s="91" t="s">
        <v>24</v>
      </c>
      <c r="B13" s="90" t="s">
        <v>25</v>
      </c>
      <c r="C13" s="127">
        <f>C14</f>
        <v>0</v>
      </c>
      <c r="D13" s="127">
        <f>D14</f>
        <v>0</v>
      </c>
    </row>
    <row r="14" spans="1:4" ht="22.5" hidden="1">
      <c r="A14" s="89" t="s">
        <v>26</v>
      </c>
      <c r="B14" s="88" t="s">
        <v>27</v>
      </c>
      <c r="C14" s="108"/>
      <c r="D14" s="108"/>
    </row>
    <row r="15" spans="1:4" ht="21.75">
      <c r="A15" s="91" t="s">
        <v>28</v>
      </c>
      <c r="B15" s="90" t="s">
        <v>29</v>
      </c>
      <c r="C15" s="127">
        <f>C16+C18</f>
        <v>19355.9</v>
      </c>
      <c r="D15" s="127">
        <f>D16+D18</f>
        <v>19353.800000000003</v>
      </c>
    </row>
    <row r="16" spans="1:4" ht="21.75">
      <c r="A16" s="131" t="s">
        <v>30</v>
      </c>
      <c r="B16" s="132" t="s">
        <v>31</v>
      </c>
      <c r="C16" s="108">
        <f>C17</f>
        <v>66.5</v>
      </c>
      <c r="D16" s="108">
        <f>D17</f>
        <v>65.4</v>
      </c>
    </row>
    <row r="17" spans="1:4" ht="36">
      <c r="A17" s="89" t="s">
        <v>32</v>
      </c>
      <c r="B17" s="88" t="s">
        <v>204</v>
      </c>
      <c r="C17" s="108">
        <v>66.5</v>
      </c>
      <c r="D17" s="108">
        <v>65.4</v>
      </c>
    </row>
    <row r="18" spans="1:4" s="29" customFormat="1" ht="21.75">
      <c r="A18" s="131" t="s">
        <v>34</v>
      </c>
      <c r="B18" s="132" t="s">
        <v>35</v>
      </c>
      <c r="C18" s="133">
        <f>C19+C21</f>
        <v>19289.4</v>
      </c>
      <c r="D18" s="133">
        <f>D19+D21</f>
        <v>19288.4</v>
      </c>
    </row>
    <row r="19" spans="1:4" ht="36">
      <c r="A19" s="89" t="s">
        <v>36</v>
      </c>
      <c r="B19" s="100" t="s">
        <v>153</v>
      </c>
      <c r="C19" s="108">
        <f>C20</f>
        <v>162</v>
      </c>
      <c r="D19" s="108">
        <f>D20</f>
        <v>161</v>
      </c>
    </row>
    <row r="20" spans="1:4" ht="48">
      <c r="A20" s="128" t="s">
        <v>38</v>
      </c>
      <c r="B20" s="134" t="s">
        <v>39</v>
      </c>
      <c r="C20" s="130">
        <v>162</v>
      </c>
      <c r="D20" s="130">
        <v>161</v>
      </c>
    </row>
    <row r="21" spans="1:4" ht="36">
      <c r="A21" s="89" t="s">
        <v>40</v>
      </c>
      <c r="B21" s="100" t="s">
        <v>154</v>
      </c>
      <c r="C21" s="108">
        <f>C22</f>
        <v>19127.4</v>
      </c>
      <c r="D21" s="108">
        <f>D22</f>
        <v>19127.4</v>
      </c>
    </row>
    <row r="22" spans="1:4" ht="48">
      <c r="A22" s="128" t="s">
        <v>42</v>
      </c>
      <c r="B22" s="134" t="s">
        <v>43</v>
      </c>
      <c r="C22" s="130">
        <v>19127.4</v>
      </c>
      <c r="D22" s="130">
        <v>19127.4</v>
      </c>
    </row>
    <row r="23" spans="1:4" ht="21.75">
      <c r="A23" s="91" t="s">
        <v>45</v>
      </c>
      <c r="B23" s="90" t="s">
        <v>46</v>
      </c>
      <c r="C23" s="127">
        <f>C24</f>
        <v>57.4</v>
      </c>
      <c r="D23" s="127">
        <f>D24</f>
        <v>56.3</v>
      </c>
    </row>
    <row r="24" spans="1:4" ht="36">
      <c r="A24" s="89" t="s">
        <v>47</v>
      </c>
      <c r="B24" s="88" t="s">
        <v>48</v>
      </c>
      <c r="C24" s="108">
        <f>C25</f>
        <v>57.4</v>
      </c>
      <c r="D24" s="108">
        <f>D25</f>
        <v>56.3</v>
      </c>
    </row>
    <row r="25" spans="1:4" ht="60">
      <c r="A25" s="89" t="s">
        <v>49</v>
      </c>
      <c r="B25" s="100" t="s">
        <v>50</v>
      </c>
      <c r="C25" s="108">
        <v>57.4</v>
      </c>
      <c r="D25" s="108">
        <v>56.3</v>
      </c>
    </row>
    <row r="26" spans="1:4" ht="24" hidden="1">
      <c r="A26" s="91" t="s">
        <v>51</v>
      </c>
      <c r="B26" s="90" t="s">
        <v>52</v>
      </c>
      <c r="C26" s="127">
        <f aca="true" t="shared" si="0" ref="C26:D28">C27</f>
        <v>0</v>
      </c>
      <c r="D26" s="127">
        <f t="shared" si="0"/>
        <v>0</v>
      </c>
    </row>
    <row r="27" spans="1:4" ht="22.5" hidden="1">
      <c r="A27" s="89" t="s">
        <v>53</v>
      </c>
      <c r="B27" s="88" t="s">
        <v>54</v>
      </c>
      <c r="C27" s="108">
        <f t="shared" si="0"/>
        <v>0</v>
      </c>
      <c r="D27" s="108">
        <f t="shared" si="0"/>
        <v>0</v>
      </c>
    </row>
    <row r="28" spans="1:4" ht="24" hidden="1">
      <c r="A28" s="89" t="s">
        <v>55</v>
      </c>
      <c r="B28" s="88" t="s">
        <v>56</v>
      </c>
      <c r="C28" s="108">
        <f t="shared" si="0"/>
        <v>0</v>
      </c>
      <c r="D28" s="108">
        <f t="shared" si="0"/>
        <v>0</v>
      </c>
    </row>
    <row r="29" spans="1:4" ht="36" hidden="1">
      <c r="A29" s="89" t="s">
        <v>57</v>
      </c>
      <c r="B29" s="100" t="s">
        <v>58</v>
      </c>
      <c r="C29" s="108"/>
      <c r="D29" s="108"/>
    </row>
    <row r="30" spans="1:4" ht="36">
      <c r="A30" s="91" t="s">
        <v>59</v>
      </c>
      <c r="B30" s="90" t="s">
        <v>60</v>
      </c>
      <c r="C30" s="135">
        <f>SUM(C31:C33)</f>
        <v>806.7</v>
      </c>
      <c r="D30" s="135">
        <f>SUM(D31:D33)</f>
        <v>804</v>
      </c>
    </row>
    <row r="31" spans="1:4" ht="72">
      <c r="A31" s="89" t="s">
        <v>61</v>
      </c>
      <c r="B31" s="100" t="s">
        <v>155</v>
      </c>
      <c r="C31" s="136">
        <v>314.8</v>
      </c>
      <c r="D31" s="136">
        <v>312.1</v>
      </c>
    </row>
    <row r="32" spans="1:4" ht="48">
      <c r="A32" s="89" t="s">
        <v>63</v>
      </c>
      <c r="B32" s="100" t="s">
        <v>64</v>
      </c>
      <c r="C32" s="136">
        <v>340.2</v>
      </c>
      <c r="D32" s="136">
        <v>340.2</v>
      </c>
    </row>
    <row r="33" spans="1:4" ht="72">
      <c r="A33" s="89" t="s">
        <v>65</v>
      </c>
      <c r="B33" s="88" t="s">
        <v>66</v>
      </c>
      <c r="C33" s="136">
        <v>151.7</v>
      </c>
      <c r="D33" s="136">
        <v>151.7</v>
      </c>
    </row>
    <row r="34" spans="1:4" ht="24">
      <c r="A34" s="91" t="s">
        <v>67</v>
      </c>
      <c r="B34" s="90" t="s">
        <v>68</v>
      </c>
      <c r="C34" s="135">
        <f>SUM(C35:C36)</f>
        <v>355.70000000000005</v>
      </c>
      <c r="D34" s="135">
        <f>SUM(D35:D36)</f>
        <v>354.4</v>
      </c>
    </row>
    <row r="35" spans="1:4" ht="25.5">
      <c r="A35" s="137" t="s">
        <v>69</v>
      </c>
      <c r="B35" s="101" t="s">
        <v>70</v>
      </c>
      <c r="C35" s="136">
        <v>193.4</v>
      </c>
      <c r="D35" s="136">
        <v>193.4</v>
      </c>
    </row>
    <row r="36" spans="1:4" ht="25.5">
      <c r="A36" s="137" t="s">
        <v>71</v>
      </c>
      <c r="B36" s="101" t="s">
        <v>72</v>
      </c>
      <c r="C36" s="136">
        <v>162.3</v>
      </c>
      <c r="D36" s="136">
        <v>161</v>
      </c>
    </row>
    <row r="37" spans="1:4" ht="24">
      <c r="A37" s="91" t="s">
        <v>73</v>
      </c>
      <c r="B37" s="90" t="s">
        <v>74</v>
      </c>
      <c r="C37" s="135">
        <f>C38+C39</f>
        <v>9704.5</v>
      </c>
      <c r="D37" s="135">
        <f>D38+D39</f>
        <v>9704.5</v>
      </c>
    </row>
    <row r="38" spans="1:4" ht="72">
      <c r="A38" s="89" t="s">
        <v>156</v>
      </c>
      <c r="B38" s="88" t="s">
        <v>76</v>
      </c>
      <c r="C38" s="136">
        <v>5211.9</v>
      </c>
      <c r="D38" s="136">
        <v>5211.9</v>
      </c>
    </row>
    <row r="39" spans="1:4" ht="48">
      <c r="A39" s="89" t="s">
        <v>77</v>
      </c>
      <c r="B39" s="88" t="s">
        <v>78</v>
      </c>
      <c r="C39" s="136">
        <f>C40+C42</f>
        <v>4492.6</v>
      </c>
      <c r="D39" s="136">
        <f>D40+D42</f>
        <v>4492.6</v>
      </c>
    </row>
    <row r="40" spans="1:4" ht="24">
      <c r="A40" s="89" t="s">
        <v>79</v>
      </c>
      <c r="B40" s="88" t="s">
        <v>80</v>
      </c>
      <c r="C40" s="136">
        <f>C41</f>
        <v>150.6</v>
      </c>
      <c r="D40" s="136">
        <f>D41</f>
        <v>150.6</v>
      </c>
    </row>
    <row r="41" spans="1:4" ht="36">
      <c r="A41" s="89" t="s">
        <v>81</v>
      </c>
      <c r="B41" s="88" t="s">
        <v>82</v>
      </c>
      <c r="C41" s="136">
        <v>150.6</v>
      </c>
      <c r="D41" s="136">
        <v>150.6</v>
      </c>
    </row>
    <row r="42" spans="1:4" ht="49.5" customHeight="1">
      <c r="A42" s="89" t="s">
        <v>83</v>
      </c>
      <c r="B42" s="88" t="s">
        <v>84</v>
      </c>
      <c r="C42" s="136">
        <v>4342</v>
      </c>
      <c r="D42" s="136">
        <v>4342</v>
      </c>
    </row>
    <row r="43" spans="1:4" ht="52.5" customHeight="1" hidden="1">
      <c r="A43" s="91" t="s">
        <v>85</v>
      </c>
      <c r="B43" s="90" t="s">
        <v>86</v>
      </c>
      <c r="C43" s="135"/>
      <c r="D43" s="135"/>
    </row>
    <row r="44" spans="1:4" ht="17.25" customHeight="1">
      <c r="A44" s="91" t="s">
        <v>87</v>
      </c>
      <c r="B44" s="90" t="s">
        <v>88</v>
      </c>
      <c r="C44" s="135">
        <f>C45+C46</f>
        <v>34.9</v>
      </c>
      <c r="D44" s="135">
        <f>D45+D46</f>
        <v>36.5</v>
      </c>
    </row>
    <row r="45" spans="1:4" ht="15.75" customHeight="1">
      <c r="A45" s="89" t="s">
        <v>89</v>
      </c>
      <c r="B45" s="88" t="s">
        <v>90</v>
      </c>
      <c r="C45" s="136">
        <v>34.9</v>
      </c>
      <c r="D45" s="136">
        <v>34.9</v>
      </c>
    </row>
    <row r="46" spans="1:4" ht="14.25" customHeight="1">
      <c r="A46" s="89" t="s">
        <v>91</v>
      </c>
      <c r="B46" s="88" t="s">
        <v>92</v>
      </c>
      <c r="C46" s="136">
        <v>0</v>
      </c>
      <c r="D46" s="136">
        <v>1.6</v>
      </c>
    </row>
    <row r="47" spans="1:4" ht="18.75" customHeight="1">
      <c r="A47" s="123" t="s">
        <v>93</v>
      </c>
      <c r="B47" s="124" t="s">
        <v>94</v>
      </c>
      <c r="C47" s="138">
        <f>C48+C76+C77+C80</f>
        <v>8130.400000000001</v>
      </c>
      <c r="D47" s="138">
        <f>D48+D76+D77+D80</f>
        <v>7057.299999999999</v>
      </c>
    </row>
    <row r="48" spans="1:4" ht="26.25" customHeight="1">
      <c r="A48" s="163" t="s">
        <v>95</v>
      </c>
      <c r="B48" s="164" t="s">
        <v>96</v>
      </c>
      <c r="C48" s="161">
        <f>C49+C53+C56+C57+C58</f>
        <v>6513</v>
      </c>
      <c r="D48" s="161">
        <f>D49+D53+D56+D57+D58</f>
        <v>5441.299999999999</v>
      </c>
    </row>
    <row r="49" spans="1:4" ht="24">
      <c r="A49" s="139" t="s">
        <v>97</v>
      </c>
      <c r="B49" s="102" t="s">
        <v>98</v>
      </c>
      <c r="C49" s="162">
        <f>C50+C52</f>
        <v>2402.6</v>
      </c>
      <c r="D49" s="162">
        <f>D50+D52</f>
        <v>2402.6</v>
      </c>
    </row>
    <row r="50" spans="1:4" ht="12.75">
      <c r="A50" s="140" t="s">
        <v>99</v>
      </c>
      <c r="B50" s="96" t="s">
        <v>100</v>
      </c>
      <c r="C50" s="136">
        <f>C51</f>
        <v>2079.7</v>
      </c>
      <c r="D50" s="136">
        <f>D51</f>
        <v>2079.7</v>
      </c>
    </row>
    <row r="51" spans="1:4" ht="24">
      <c r="A51" s="141" t="s">
        <v>101</v>
      </c>
      <c r="B51" s="142" t="s">
        <v>102</v>
      </c>
      <c r="C51" s="136">
        <f>1245.3+834.4</f>
        <v>2079.7</v>
      </c>
      <c r="D51" s="136">
        <f>1245.3+834.4</f>
        <v>2079.7</v>
      </c>
    </row>
    <row r="52" spans="1:4" ht="24">
      <c r="A52" s="140" t="s">
        <v>103</v>
      </c>
      <c r="B52" s="96" t="s">
        <v>104</v>
      </c>
      <c r="C52" s="136">
        <v>322.9</v>
      </c>
      <c r="D52" s="136">
        <v>322.9</v>
      </c>
    </row>
    <row r="53" spans="1:4" ht="24">
      <c r="A53" s="139" t="s">
        <v>105</v>
      </c>
      <c r="B53" s="102" t="s">
        <v>106</v>
      </c>
      <c r="C53" s="162">
        <f>C54</f>
        <v>339.1</v>
      </c>
      <c r="D53" s="162">
        <f>D54</f>
        <v>339.1</v>
      </c>
    </row>
    <row r="54" spans="1:4" ht="26.25" customHeight="1">
      <c r="A54" s="143" t="s">
        <v>107</v>
      </c>
      <c r="B54" s="96" t="s">
        <v>108</v>
      </c>
      <c r="C54" s="136">
        <f>C55</f>
        <v>339.1</v>
      </c>
      <c r="D54" s="136">
        <f>D55</f>
        <v>339.1</v>
      </c>
    </row>
    <row r="55" spans="1:4" ht="36">
      <c r="A55" s="141" t="s">
        <v>109</v>
      </c>
      <c r="B55" s="142" t="s">
        <v>110</v>
      </c>
      <c r="C55" s="136">
        <v>339.1</v>
      </c>
      <c r="D55" s="136">
        <v>339.1</v>
      </c>
    </row>
    <row r="56" spans="1:4" ht="60" hidden="1">
      <c r="A56" s="105" t="s">
        <v>111</v>
      </c>
      <c r="B56" s="104" t="s">
        <v>112</v>
      </c>
      <c r="C56" s="144"/>
      <c r="D56" s="144"/>
    </row>
    <row r="57" spans="1:4" ht="36" hidden="1">
      <c r="A57" s="105" t="s">
        <v>113</v>
      </c>
      <c r="B57" s="104" t="s">
        <v>114</v>
      </c>
      <c r="C57" s="144">
        <v>0</v>
      </c>
      <c r="D57" s="144">
        <v>0</v>
      </c>
    </row>
    <row r="58" spans="1:4" ht="18" customHeight="1">
      <c r="A58" s="105" t="s">
        <v>115</v>
      </c>
      <c r="B58" s="145" t="s">
        <v>116</v>
      </c>
      <c r="C58" s="135">
        <f>C59</f>
        <v>3771.3</v>
      </c>
      <c r="D58" s="135">
        <f>D59</f>
        <v>2699.6</v>
      </c>
    </row>
    <row r="59" spans="1:4" ht="24" customHeight="1">
      <c r="A59" s="106" t="s">
        <v>117</v>
      </c>
      <c r="B59" s="146" t="s">
        <v>118</v>
      </c>
      <c r="C59" s="136">
        <f>C61+C62+C63+C69+C72</f>
        <v>3771.3</v>
      </c>
      <c r="D59" s="136">
        <f>D61+D62+D63+D69+D72</f>
        <v>2699.6</v>
      </c>
    </row>
    <row r="60" spans="1:4" ht="0.75" customHeight="1" hidden="1">
      <c r="A60" s="106"/>
      <c r="B60" s="96" t="s">
        <v>119</v>
      </c>
      <c r="C60" s="136"/>
      <c r="D60" s="136"/>
    </row>
    <row r="61" spans="1:4" ht="12.75">
      <c r="A61" s="147"/>
      <c r="B61" s="148" t="s">
        <v>120</v>
      </c>
      <c r="C61" s="136">
        <v>14.6</v>
      </c>
      <c r="D61" s="149">
        <v>14.6</v>
      </c>
    </row>
    <row r="62" spans="1:4" ht="31.5" customHeight="1">
      <c r="A62" s="147"/>
      <c r="B62" s="107" t="s">
        <v>147</v>
      </c>
      <c r="C62" s="136">
        <v>271.3</v>
      </c>
      <c r="D62" s="149">
        <v>271.3</v>
      </c>
    </row>
    <row r="63" spans="1:4" ht="48">
      <c r="A63" s="108"/>
      <c r="B63" s="148" t="s">
        <v>158</v>
      </c>
      <c r="C63" s="136">
        <v>140.5</v>
      </c>
      <c r="D63" s="149">
        <v>139.7</v>
      </c>
    </row>
    <row r="64" spans="1:4" ht="0.75" customHeight="1" hidden="1">
      <c r="A64" s="108"/>
      <c r="B64" s="148" t="s">
        <v>124</v>
      </c>
      <c r="C64" s="136"/>
      <c r="D64" s="149"/>
    </row>
    <row r="65" spans="1:4" ht="12.75" hidden="1">
      <c r="A65" s="108"/>
      <c r="B65" s="148" t="s">
        <v>125</v>
      </c>
      <c r="C65" s="136"/>
      <c r="D65" s="149"/>
    </row>
    <row r="66" spans="1:4" ht="36" hidden="1">
      <c r="A66" s="108"/>
      <c r="B66" s="148" t="s">
        <v>126</v>
      </c>
      <c r="C66" s="136"/>
      <c r="D66" s="149"/>
    </row>
    <row r="67" spans="1:4" ht="24" hidden="1">
      <c r="A67" s="108"/>
      <c r="B67" s="148" t="s">
        <v>127</v>
      </c>
      <c r="C67" s="136"/>
      <c r="D67" s="149"/>
    </row>
    <row r="68" spans="1:4" ht="51" hidden="1">
      <c r="A68" s="108"/>
      <c r="B68" s="150" t="s">
        <v>128</v>
      </c>
      <c r="C68" s="136"/>
      <c r="D68" s="149"/>
    </row>
    <row r="69" spans="1:4" ht="12.75">
      <c r="A69" s="108"/>
      <c r="B69" s="148" t="s">
        <v>129</v>
      </c>
      <c r="C69" s="136">
        <v>3296.5</v>
      </c>
      <c r="D69" s="149">
        <v>2225.6</v>
      </c>
    </row>
    <row r="70" spans="1:4" ht="24" hidden="1">
      <c r="A70" s="108"/>
      <c r="B70" s="148" t="s">
        <v>130</v>
      </c>
      <c r="C70" s="136"/>
      <c r="D70" s="149"/>
    </row>
    <row r="71" spans="1:4" ht="17.25" customHeight="1" hidden="1">
      <c r="A71" s="108"/>
      <c r="B71" s="148" t="s">
        <v>131</v>
      </c>
      <c r="C71" s="136"/>
      <c r="D71" s="149"/>
    </row>
    <row r="72" spans="1:4" ht="25.5" customHeight="1">
      <c r="A72" s="108"/>
      <c r="B72" s="107" t="s">
        <v>157</v>
      </c>
      <c r="C72" s="136">
        <v>48.4</v>
      </c>
      <c r="D72" s="149">
        <v>48.4</v>
      </c>
    </row>
    <row r="73" spans="1:4" ht="25.5" hidden="1">
      <c r="A73" s="108"/>
      <c r="B73" s="107" t="s">
        <v>133</v>
      </c>
      <c r="C73" s="136"/>
      <c r="D73" s="136"/>
    </row>
    <row r="74" spans="1:4" ht="12.75" hidden="1">
      <c r="A74" s="108"/>
      <c r="B74" s="107"/>
      <c r="C74" s="136"/>
      <c r="D74" s="136"/>
    </row>
    <row r="75" spans="1:4" ht="9.75" customHeight="1" hidden="1">
      <c r="A75" s="108"/>
      <c r="B75" s="107"/>
      <c r="C75" s="136"/>
      <c r="D75" s="136"/>
    </row>
    <row r="76" spans="1:4" ht="24.75" customHeight="1" hidden="1">
      <c r="A76" s="105" t="s">
        <v>134</v>
      </c>
      <c r="B76" s="104" t="s">
        <v>135</v>
      </c>
      <c r="C76" s="144"/>
      <c r="D76" s="144"/>
    </row>
    <row r="77" spans="1:4" ht="24" customHeight="1">
      <c r="A77" s="151" t="s">
        <v>136</v>
      </c>
      <c r="B77" s="104" t="s">
        <v>137</v>
      </c>
      <c r="C77" s="135">
        <f>C78+C79</f>
        <v>914.3</v>
      </c>
      <c r="D77" s="135">
        <f>D78+D79</f>
        <v>914.2</v>
      </c>
    </row>
    <row r="78" spans="1:4" ht="35.25" customHeight="1">
      <c r="A78" s="112" t="s">
        <v>138</v>
      </c>
      <c r="B78" s="88" t="s">
        <v>139</v>
      </c>
      <c r="C78" s="136">
        <v>914.3</v>
      </c>
      <c r="D78" s="136">
        <v>914.2</v>
      </c>
    </row>
    <row r="79" spans="1:4" ht="24" hidden="1">
      <c r="A79" s="112" t="s">
        <v>140</v>
      </c>
      <c r="B79" s="88" t="s">
        <v>141</v>
      </c>
      <c r="C79" s="136"/>
      <c r="D79" s="136"/>
    </row>
    <row r="80" spans="1:4" ht="12.75">
      <c r="A80" s="152" t="s">
        <v>150</v>
      </c>
      <c r="B80" s="113" t="s">
        <v>151</v>
      </c>
      <c r="C80" s="153">
        <f>C81</f>
        <v>703.1</v>
      </c>
      <c r="D80" s="153">
        <f>D81</f>
        <v>701.8</v>
      </c>
    </row>
    <row r="81" spans="1:4" ht="36.75" customHeight="1">
      <c r="A81" s="112" t="s">
        <v>148</v>
      </c>
      <c r="B81" s="88" t="s">
        <v>149</v>
      </c>
      <c r="C81" s="136">
        <v>703.1</v>
      </c>
      <c r="D81" s="136">
        <v>701.8</v>
      </c>
    </row>
    <row r="82" spans="1:4" ht="12.75">
      <c r="A82" s="117"/>
      <c r="B82" s="116" t="s">
        <v>142</v>
      </c>
      <c r="C82" s="154">
        <f>C6+C47</f>
        <v>45860.600000000006</v>
      </c>
      <c r="D82" s="154">
        <f>D6+D47</f>
        <v>44746.90000000001</v>
      </c>
    </row>
    <row r="83" spans="1:4" ht="12.75" hidden="1">
      <c r="A83" s="155"/>
      <c r="B83" s="156" t="s">
        <v>143</v>
      </c>
      <c r="C83" s="157">
        <f>C47-C76-C77</f>
        <v>7216.1</v>
      </c>
      <c r="D83" s="108">
        <f>D47-D76-D77</f>
        <v>6143.099999999999</v>
      </c>
    </row>
    <row r="84" spans="1:4" ht="12.75" hidden="1">
      <c r="A84" s="155"/>
      <c r="B84" s="158" t="s">
        <v>144</v>
      </c>
      <c r="C84" s="157">
        <f>C7+C13+C15+C23+C26</f>
        <v>26828.4</v>
      </c>
      <c r="D84" s="108">
        <f>D7+D13+D15+D23+D26</f>
        <v>26790.2</v>
      </c>
    </row>
    <row r="85" spans="1:4" ht="12.75" hidden="1">
      <c r="A85" s="155"/>
      <c r="B85" s="108" t="s">
        <v>145</v>
      </c>
      <c r="C85" s="157">
        <f>C30+C34+C37+C44</f>
        <v>10901.8</v>
      </c>
      <c r="D85" s="108">
        <f>D30+D34+D37+D44</f>
        <v>10899.4</v>
      </c>
    </row>
    <row r="86" spans="1:4" ht="3.75" customHeight="1" hidden="1">
      <c r="A86" s="155"/>
      <c r="B86" s="155"/>
      <c r="C86" s="159"/>
      <c r="D86" s="155"/>
    </row>
    <row r="87" spans="1:4" ht="12.75" hidden="1">
      <c r="A87" s="155"/>
      <c r="B87" s="155"/>
      <c r="C87" s="159"/>
      <c r="D87" s="155"/>
    </row>
    <row r="88" spans="1:4" ht="24" customHeight="1" hidden="1">
      <c r="A88" s="155"/>
      <c r="B88" s="160" t="s">
        <v>146</v>
      </c>
      <c r="C88" s="157"/>
      <c r="D88" s="108">
        <f>D6-D37+D49</f>
        <v>30387.700000000004</v>
      </c>
    </row>
    <row r="89" spans="1:4" ht="12" customHeight="1">
      <c r="A89" s="155"/>
      <c r="B89" s="155"/>
      <c r="C89" s="155"/>
      <c r="D89" s="155"/>
    </row>
    <row r="90" spans="1:4" ht="12.75" hidden="1">
      <c r="A90" s="155"/>
      <c r="B90" s="155"/>
      <c r="C90" s="155"/>
      <c r="D90" s="155"/>
    </row>
    <row r="91" spans="1:4" ht="12.75">
      <c r="A91" s="559" t="s">
        <v>152</v>
      </c>
      <c r="B91" s="559"/>
      <c r="C91" s="559"/>
      <c r="D91" s="559"/>
    </row>
  </sheetData>
  <sheetProtection/>
  <mergeCells count="4">
    <mergeCell ref="B1:D1"/>
    <mergeCell ref="B2:D2"/>
    <mergeCell ref="A3:D3"/>
    <mergeCell ref="A91:D9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7"/>
  <sheetViews>
    <sheetView zoomScalePageLayoutView="0" workbookViewId="0" topLeftCell="A187">
      <selection activeCell="I269" sqref="I269"/>
    </sheetView>
  </sheetViews>
  <sheetFormatPr defaultColWidth="9.140625" defaultRowHeight="12.75"/>
  <cols>
    <col min="1" max="1" width="2.00390625" style="0" customWidth="1"/>
    <col min="2" max="2" width="39.421875" style="0" customWidth="1"/>
    <col min="3" max="3" width="3.421875" style="0" customWidth="1"/>
    <col min="4" max="4" width="4.140625" style="0" customWidth="1"/>
    <col min="5" max="6" width="3.8515625" style="0" customWidth="1"/>
    <col min="7" max="7" width="4.00390625" style="0" customWidth="1"/>
    <col min="8" max="8" width="6.00390625" style="0" customWidth="1"/>
    <col min="9" max="9" width="3.00390625" style="0" customWidth="1"/>
    <col min="10" max="10" width="8.421875" style="0" customWidth="1"/>
    <col min="11" max="11" width="7.421875" style="0" customWidth="1"/>
  </cols>
  <sheetData>
    <row r="1" spans="1:11" ht="12.75">
      <c r="A1" s="167"/>
      <c r="B1" s="168"/>
      <c r="C1" s="168"/>
      <c r="D1" s="168"/>
      <c r="E1" s="168"/>
      <c r="F1" s="168"/>
      <c r="G1" s="568" t="s">
        <v>206</v>
      </c>
      <c r="H1" s="568"/>
      <c r="I1" s="568"/>
      <c r="J1" s="568"/>
      <c r="K1" s="568"/>
    </row>
    <row r="2" spans="1:11" ht="12.75">
      <c r="A2" s="167"/>
      <c r="B2" s="569" t="s">
        <v>207</v>
      </c>
      <c r="C2" s="569"/>
      <c r="D2" s="569"/>
      <c r="E2" s="569"/>
      <c r="F2" s="569"/>
      <c r="G2" s="569"/>
      <c r="H2" s="569"/>
      <c r="I2" s="569"/>
      <c r="J2" s="569"/>
      <c r="K2" s="569"/>
    </row>
    <row r="3" spans="1:11" ht="58.5" customHeight="1">
      <c r="A3" s="570" t="s">
        <v>208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</row>
    <row r="4" spans="1:11" ht="12.75">
      <c r="A4" s="167"/>
      <c r="B4" s="168"/>
      <c r="C4" s="168"/>
      <c r="D4" s="168"/>
      <c r="E4" s="168"/>
      <c r="F4" s="168"/>
      <c r="G4" s="168"/>
      <c r="H4" s="168"/>
      <c r="I4" s="571" t="s">
        <v>1</v>
      </c>
      <c r="J4" s="571"/>
      <c r="K4" s="571"/>
    </row>
    <row r="5" spans="1:11" ht="12.75">
      <c r="A5" s="572" t="s">
        <v>209</v>
      </c>
      <c r="B5" s="574" t="s">
        <v>210</v>
      </c>
      <c r="C5" s="170"/>
      <c r="D5" s="561" t="s">
        <v>211</v>
      </c>
      <c r="E5" s="561"/>
      <c r="F5" s="561"/>
      <c r="G5" s="561"/>
      <c r="H5" s="561"/>
      <c r="I5" s="561"/>
      <c r="J5" s="560" t="s">
        <v>212</v>
      </c>
      <c r="K5" s="560" t="s">
        <v>213</v>
      </c>
    </row>
    <row r="6" spans="1:11" ht="99">
      <c r="A6" s="573"/>
      <c r="B6" s="575"/>
      <c r="C6" s="171" t="s">
        <v>214</v>
      </c>
      <c r="D6" s="172" t="s">
        <v>215</v>
      </c>
      <c r="E6" s="172" t="s">
        <v>216</v>
      </c>
      <c r="F6" s="561" t="s">
        <v>217</v>
      </c>
      <c r="G6" s="561"/>
      <c r="H6" s="561"/>
      <c r="I6" s="172" t="s">
        <v>218</v>
      </c>
      <c r="J6" s="560"/>
      <c r="K6" s="560"/>
    </row>
    <row r="7" spans="1:11" ht="12.75">
      <c r="A7" s="173">
        <v>1</v>
      </c>
      <c r="B7" s="174" t="s">
        <v>219</v>
      </c>
      <c r="C7" s="174">
        <v>871</v>
      </c>
      <c r="D7" s="562"/>
      <c r="E7" s="563"/>
      <c r="F7" s="563"/>
      <c r="G7" s="563"/>
      <c r="H7" s="563"/>
      <c r="I7" s="564"/>
      <c r="J7" s="175">
        <f>J8+J84+J92+J112+J135+J208+J219+J247+J256</f>
        <v>34110.5</v>
      </c>
      <c r="K7" s="175">
        <f>K8+K84+K92+K112+K135+K208+K219+K247+K256</f>
        <v>31517.899999999998</v>
      </c>
    </row>
    <row r="8" spans="1:11" ht="12.75">
      <c r="A8" s="176"/>
      <c r="B8" s="177" t="s">
        <v>220</v>
      </c>
      <c r="C8" s="178">
        <v>871</v>
      </c>
      <c r="D8" s="179" t="s">
        <v>221</v>
      </c>
      <c r="E8" s="179"/>
      <c r="F8" s="179"/>
      <c r="G8" s="179"/>
      <c r="H8" s="179"/>
      <c r="I8" s="180"/>
      <c r="J8" s="181">
        <f>J9+J30+J37+J42+J46</f>
        <v>7909.800000000001</v>
      </c>
      <c r="K8" s="181">
        <f>K9+K30+K37+K42+K46</f>
        <v>7713</v>
      </c>
    </row>
    <row r="9" spans="1:11" ht="32.25">
      <c r="A9" s="176"/>
      <c r="B9" s="182" t="s">
        <v>222</v>
      </c>
      <c r="C9" s="183">
        <v>871</v>
      </c>
      <c r="D9" s="183" t="s">
        <v>221</v>
      </c>
      <c r="E9" s="183" t="s">
        <v>223</v>
      </c>
      <c r="F9" s="183"/>
      <c r="G9" s="183"/>
      <c r="H9" s="183"/>
      <c r="I9" s="184"/>
      <c r="J9" s="185">
        <f>J10+J20</f>
        <v>4787.300000000001</v>
      </c>
      <c r="K9" s="185">
        <f>K10+K20</f>
        <v>4727.400000000001</v>
      </c>
    </row>
    <row r="10" spans="1:11" ht="12.75">
      <c r="A10" s="176"/>
      <c r="B10" s="186" t="s">
        <v>224</v>
      </c>
      <c r="C10" s="187">
        <v>871</v>
      </c>
      <c r="D10" s="187" t="s">
        <v>221</v>
      </c>
      <c r="E10" s="187" t="s">
        <v>223</v>
      </c>
      <c r="F10" s="187" t="s">
        <v>225</v>
      </c>
      <c r="G10" s="187"/>
      <c r="H10" s="187"/>
      <c r="I10" s="188"/>
      <c r="J10" s="189">
        <f>J11+J14</f>
        <v>4760.700000000001</v>
      </c>
      <c r="K10" s="189">
        <f>K11+K14</f>
        <v>4700.8</v>
      </c>
    </row>
    <row r="11" spans="1:11" ht="12.75">
      <c r="A11" s="176"/>
      <c r="B11" s="190" t="s">
        <v>226</v>
      </c>
      <c r="C11" s="191">
        <v>871</v>
      </c>
      <c r="D11" s="191" t="s">
        <v>221</v>
      </c>
      <c r="E11" s="191" t="s">
        <v>223</v>
      </c>
      <c r="F11" s="191" t="s">
        <v>225</v>
      </c>
      <c r="G11" s="191" t="s">
        <v>227</v>
      </c>
      <c r="H11" s="191"/>
      <c r="I11" s="192"/>
      <c r="J11" s="193">
        <f>J12</f>
        <v>657</v>
      </c>
      <c r="K11" s="193">
        <f>K12</f>
        <v>655.4</v>
      </c>
    </row>
    <row r="12" spans="1:11" ht="32.25">
      <c r="A12" s="176"/>
      <c r="B12" s="194" t="s">
        <v>228</v>
      </c>
      <c r="C12" s="195">
        <v>871</v>
      </c>
      <c r="D12" s="195" t="s">
        <v>221</v>
      </c>
      <c r="E12" s="195" t="s">
        <v>223</v>
      </c>
      <c r="F12" s="195">
        <v>92</v>
      </c>
      <c r="G12" s="195" t="s">
        <v>227</v>
      </c>
      <c r="H12" s="195" t="s">
        <v>229</v>
      </c>
      <c r="I12" s="196"/>
      <c r="J12" s="197">
        <f>J13</f>
        <v>657</v>
      </c>
      <c r="K12" s="197">
        <f>K13</f>
        <v>655.4</v>
      </c>
    </row>
    <row r="13" spans="1:11" ht="45">
      <c r="A13" s="176"/>
      <c r="B13" s="198" t="s">
        <v>230</v>
      </c>
      <c r="C13" s="199">
        <v>871</v>
      </c>
      <c r="D13" s="199" t="s">
        <v>221</v>
      </c>
      <c r="E13" s="199" t="s">
        <v>223</v>
      </c>
      <c r="F13" s="199" t="s">
        <v>225</v>
      </c>
      <c r="G13" s="199" t="s">
        <v>227</v>
      </c>
      <c r="H13" s="199" t="s">
        <v>229</v>
      </c>
      <c r="I13" s="200" t="s">
        <v>231</v>
      </c>
      <c r="J13" s="201">
        <v>657</v>
      </c>
      <c r="K13" s="201">
        <v>655.4</v>
      </c>
    </row>
    <row r="14" spans="1:11" ht="12.75">
      <c r="A14" s="176"/>
      <c r="B14" s="190" t="s">
        <v>232</v>
      </c>
      <c r="C14" s="191">
        <v>871</v>
      </c>
      <c r="D14" s="202" t="s">
        <v>221</v>
      </c>
      <c r="E14" s="202" t="s">
        <v>223</v>
      </c>
      <c r="F14" s="202" t="s">
        <v>225</v>
      </c>
      <c r="G14" s="202" t="s">
        <v>233</v>
      </c>
      <c r="H14" s="202"/>
      <c r="I14" s="192"/>
      <c r="J14" s="193">
        <f>J15+J17</f>
        <v>4103.700000000001</v>
      </c>
      <c r="K14" s="193">
        <f>K15+K17</f>
        <v>4045.4</v>
      </c>
    </row>
    <row r="15" spans="1:11" ht="32.25">
      <c r="A15" s="176"/>
      <c r="B15" s="194" t="s">
        <v>228</v>
      </c>
      <c r="C15" s="195">
        <v>871</v>
      </c>
      <c r="D15" s="203" t="s">
        <v>221</v>
      </c>
      <c r="E15" s="203" t="s">
        <v>223</v>
      </c>
      <c r="F15" s="203" t="s">
        <v>225</v>
      </c>
      <c r="G15" s="203" t="s">
        <v>233</v>
      </c>
      <c r="H15" s="203" t="s">
        <v>229</v>
      </c>
      <c r="I15" s="196"/>
      <c r="J15" s="204">
        <f>J16</f>
        <v>3041.3</v>
      </c>
      <c r="K15" s="204">
        <f>K16</f>
        <v>3010.4</v>
      </c>
    </row>
    <row r="16" spans="1:11" ht="45">
      <c r="A16" s="176"/>
      <c r="B16" s="198" t="s">
        <v>230</v>
      </c>
      <c r="C16" s="199">
        <v>871</v>
      </c>
      <c r="D16" s="200" t="s">
        <v>221</v>
      </c>
      <c r="E16" s="200" t="s">
        <v>223</v>
      </c>
      <c r="F16" s="200" t="s">
        <v>225</v>
      </c>
      <c r="G16" s="200" t="s">
        <v>233</v>
      </c>
      <c r="H16" s="200" t="s">
        <v>229</v>
      </c>
      <c r="I16" s="200" t="s">
        <v>231</v>
      </c>
      <c r="J16" s="201">
        <v>3041.3</v>
      </c>
      <c r="K16" s="201">
        <v>3010.4</v>
      </c>
    </row>
    <row r="17" spans="1:11" ht="21.75">
      <c r="A17" s="176"/>
      <c r="B17" s="205" t="s">
        <v>234</v>
      </c>
      <c r="C17" s="195">
        <v>871</v>
      </c>
      <c r="D17" s="203" t="s">
        <v>221</v>
      </c>
      <c r="E17" s="203" t="s">
        <v>223</v>
      </c>
      <c r="F17" s="203" t="s">
        <v>225</v>
      </c>
      <c r="G17" s="203" t="s">
        <v>233</v>
      </c>
      <c r="H17" s="203" t="s">
        <v>235</v>
      </c>
      <c r="I17" s="196"/>
      <c r="J17" s="197">
        <f>J18+J19</f>
        <v>1062.4</v>
      </c>
      <c r="K17" s="197">
        <f>K18+K19</f>
        <v>1035</v>
      </c>
    </row>
    <row r="18" spans="1:11" ht="12.75">
      <c r="A18" s="176"/>
      <c r="B18" s="206" t="s">
        <v>236</v>
      </c>
      <c r="C18" s="207">
        <v>871</v>
      </c>
      <c r="D18" s="200" t="s">
        <v>221</v>
      </c>
      <c r="E18" s="200" t="s">
        <v>223</v>
      </c>
      <c r="F18" s="200" t="s">
        <v>225</v>
      </c>
      <c r="G18" s="200" t="s">
        <v>233</v>
      </c>
      <c r="H18" s="200" t="s">
        <v>235</v>
      </c>
      <c r="I18" s="200" t="s">
        <v>237</v>
      </c>
      <c r="J18" s="201">
        <v>1004</v>
      </c>
      <c r="K18" s="201">
        <v>976.6</v>
      </c>
    </row>
    <row r="19" spans="1:11" ht="12.75">
      <c r="A19" s="176"/>
      <c r="B19" s="208" t="s">
        <v>238</v>
      </c>
      <c r="C19" s="209">
        <v>871</v>
      </c>
      <c r="D19" s="200" t="s">
        <v>221</v>
      </c>
      <c r="E19" s="200" t="s">
        <v>223</v>
      </c>
      <c r="F19" s="200" t="s">
        <v>225</v>
      </c>
      <c r="G19" s="200" t="s">
        <v>233</v>
      </c>
      <c r="H19" s="200" t="s">
        <v>235</v>
      </c>
      <c r="I19" s="200" t="s">
        <v>239</v>
      </c>
      <c r="J19" s="201">
        <v>58.4</v>
      </c>
      <c r="K19" s="201">
        <v>58.4</v>
      </c>
    </row>
    <row r="20" spans="1:11" ht="21.75">
      <c r="A20" s="176"/>
      <c r="B20" s="210" t="s">
        <v>240</v>
      </c>
      <c r="C20" s="187">
        <v>871</v>
      </c>
      <c r="D20" s="211" t="s">
        <v>221</v>
      </c>
      <c r="E20" s="211" t="s">
        <v>223</v>
      </c>
      <c r="F20" s="211" t="s">
        <v>241</v>
      </c>
      <c r="G20" s="211"/>
      <c r="H20" s="211"/>
      <c r="I20" s="188"/>
      <c r="J20" s="189">
        <f>J21</f>
        <v>26.6</v>
      </c>
      <c r="K20" s="189">
        <f>K21</f>
        <v>26.6</v>
      </c>
    </row>
    <row r="21" spans="1:11" ht="42.75">
      <c r="A21" s="176"/>
      <c r="B21" s="212" t="s">
        <v>242</v>
      </c>
      <c r="C21" s="191">
        <v>871</v>
      </c>
      <c r="D21" s="202" t="s">
        <v>221</v>
      </c>
      <c r="E21" s="202" t="s">
        <v>223</v>
      </c>
      <c r="F21" s="202">
        <v>97</v>
      </c>
      <c r="G21" s="202">
        <v>2</v>
      </c>
      <c r="H21" s="202"/>
      <c r="I21" s="213"/>
      <c r="J21" s="193">
        <f>J22+J24+J26+J28</f>
        <v>26.6</v>
      </c>
      <c r="K21" s="193">
        <f>K22+K24+K26+K28</f>
        <v>26.6</v>
      </c>
    </row>
    <row r="22" spans="1:11" ht="32.25">
      <c r="A22" s="176"/>
      <c r="B22" s="194" t="s">
        <v>243</v>
      </c>
      <c r="C22" s="195">
        <v>871</v>
      </c>
      <c r="D22" s="203" t="s">
        <v>221</v>
      </c>
      <c r="E22" s="203" t="s">
        <v>223</v>
      </c>
      <c r="F22" s="203" t="s">
        <v>241</v>
      </c>
      <c r="G22" s="203" t="s">
        <v>233</v>
      </c>
      <c r="H22" s="203">
        <v>8507</v>
      </c>
      <c r="I22" s="214"/>
      <c r="J22" s="197">
        <f>J23</f>
        <v>0.9</v>
      </c>
      <c r="K22" s="197">
        <f>K23</f>
        <v>0.9</v>
      </c>
    </row>
    <row r="23" spans="1:11" ht="12.75">
      <c r="A23" s="176"/>
      <c r="B23" s="215" t="s">
        <v>244</v>
      </c>
      <c r="C23" s="216">
        <v>871</v>
      </c>
      <c r="D23" s="200" t="s">
        <v>221</v>
      </c>
      <c r="E23" s="200" t="s">
        <v>223</v>
      </c>
      <c r="F23" s="200" t="s">
        <v>241</v>
      </c>
      <c r="G23" s="200" t="s">
        <v>233</v>
      </c>
      <c r="H23" s="200" t="s">
        <v>245</v>
      </c>
      <c r="I23" s="209">
        <v>500</v>
      </c>
      <c r="J23" s="201">
        <v>0.9</v>
      </c>
      <c r="K23" s="201">
        <v>0.9</v>
      </c>
    </row>
    <row r="24" spans="1:11" ht="21.75">
      <c r="A24" s="176"/>
      <c r="B24" s="194" t="s">
        <v>246</v>
      </c>
      <c r="C24" s="195">
        <v>871</v>
      </c>
      <c r="D24" s="203" t="s">
        <v>221</v>
      </c>
      <c r="E24" s="203" t="s">
        <v>223</v>
      </c>
      <c r="F24" s="203" t="s">
        <v>241</v>
      </c>
      <c r="G24" s="203" t="s">
        <v>233</v>
      </c>
      <c r="H24" s="203">
        <v>8510</v>
      </c>
      <c r="I24" s="214"/>
      <c r="J24" s="197">
        <f>J25</f>
        <v>14.8</v>
      </c>
      <c r="K24" s="197">
        <f>K25</f>
        <v>14.8</v>
      </c>
    </row>
    <row r="25" spans="1:11" ht="12.75">
      <c r="A25" s="176"/>
      <c r="B25" s="215" t="s">
        <v>244</v>
      </c>
      <c r="C25" s="216">
        <v>871</v>
      </c>
      <c r="D25" s="200" t="s">
        <v>221</v>
      </c>
      <c r="E25" s="200" t="s">
        <v>223</v>
      </c>
      <c r="F25" s="200" t="s">
        <v>241</v>
      </c>
      <c r="G25" s="200" t="s">
        <v>233</v>
      </c>
      <c r="H25" s="200" t="s">
        <v>247</v>
      </c>
      <c r="I25" s="209">
        <v>500</v>
      </c>
      <c r="J25" s="201">
        <v>14.8</v>
      </c>
      <c r="K25" s="201">
        <v>14.8</v>
      </c>
    </row>
    <row r="26" spans="1:11" ht="21.75">
      <c r="A26" s="176"/>
      <c r="B26" s="194" t="s">
        <v>248</v>
      </c>
      <c r="C26" s="195">
        <v>871</v>
      </c>
      <c r="D26" s="203" t="s">
        <v>221</v>
      </c>
      <c r="E26" s="203" t="s">
        <v>223</v>
      </c>
      <c r="F26" s="203" t="s">
        <v>241</v>
      </c>
      <c r="G26" s="203" t="s">
        <v>233</v>
      </c>
      <c r="H26" s="203">
        <v>8511</v>
      </c>
      <c r="I26" s="214"/>
      <c r="J26" s="197">
        <f>J27</f>
        <v>7.9</v>
      </c>
      <c r="K26" s="197">
        <f>K27</f>
        <v>7.9</v>
      </c>
    </row>
    <row r="27" spans="1:11" ht="12.75">
      <c r="A27" s="176"/>
      <c r="B27" s="215" t="s">
        <v>244</v>
      </c>
      <c r="C27" s="216">
        <v>871</v>
      </c>
      <c r="D27" s="200" t="s">
        <v>221</v>
      </c>
      <c r="E27" s="200" t="s">
        <v>223</v>
      </c>
      <c r="F27" s="200" t="s">
        <v>241</v>
      </c>
      <c r="G27" s="200" t="s">
        <v>233</v>
      </c>
      <c r="H27" s="200" t="s">
        <v>249</v>
      </c>
      <c r="I27" s="209">
        <v>500</v>
      </c>
      <c r="J27" s="201">
        <v>7.9</v>
      </c>
      <c r="K27" s="201">
        <v>7.9</v>
      </c>
    </row>
    <row r="28" spans="1:11" ht="21.75">
      <c r="A28" s="176"/>
      <c r="B28" s="194" t="s">
        <v>250</v>
      </c>
      <c r="C28" s="195">
        <v>871</v>
      </c>
      <c r="D28" s="203" t="s">
        <v>221</v>
      </c>
      <c r="E28" s="203" t="s">
        <v>223</v>
      </c>
      <c r="F28" s="203" t="s">
        <v>241</v>
      </c>
      <c r="G28" s="203" t="s">
        <v>233</v>
      </c>
      <c r="H28" s="203" t="s">
        <v>251</v>
      </c>
      <c r="I28" s="214"/>
      <c r="J28" s="197">
        <f>J29</f>
        <v>3</v>
      </c>
      <c r="K28" s="197">
        <f>K29</f>
        <v>3</v>
      </c>
    </row>
    <row r="29" spans="1:11" ht="12.75">
      <c r="A29" s="176"/>
      <c r="B29" s="215" t="s">
        <v>244</v>
      </c>
      <c r="C29" s="216">
        <v>871</v>
      </c>
      <c r="D29" s="200" t="s">
        <v>221</v>
      </c>
      <c r="E29" s="200" t="s">
        <v>223</v>
      </c>
      <c r="F29" s="200" t="s">
        <v>241</v>
      </c>
      <c r="G29" s="200" t="s">
        <v>233</v>
      </c>
      <c r="H29" s="200" t="s">
        <v>251</v>
      </c>
      <c r="I29" s="209">
        <v>500</v>
      </c>
      <c r="J29" s="201">
        <v>3</v>
      </c>
      <c r="K29" s="201">
        <v>3</v>
      </c>
    </row>
    <row r="30" spans="1:11" ht="31.5">
      <c r="A30" s="176"/>
      <c r="B30" s="217" t="s">
        <v>252</v>
      </c>
      <c r="C30" s="218">
        <v>871</v>
      </c>
      <c r="D30" s="219" t="s">
        <v>221</v>
      </c>
      <c r="E30" s="219" t="s">
        <v>253</v>
      </c>
      <c r="F30" s="219"/>
      <c r="G30" s="219"/>
      <c r="H30" s="219"/>
      <c r="I30" s="220"/>
      <c r="J30" s="221">
        <f>J31</f>
        <v>136.7</v>
      </c>
      <c r="K30" s="221">
        <f>K31</f>
        <v>136.7</v>
      </c>
    </row>
    <row r="31" spans="1:11" ht="21.75">
      <c r="A31" s="176"/>
      <c r="B31" s="210" t="s">
        <v>240</v>
      </c>
      <c r="C31" s="187">
        <v>871</v>
      </c>
      <c r="D31" s="211" t="s">
        <v>221</v>
      </c>
      <c r="E31" s="211" t="s">
        <v>253</v>
      </c>
      <c r="F31" s="211" t="s">
        <v>241</v>
      </c>
      <c r="G31" s="211"/>
      <c r="H31" s="211"/>
      <c r="I31" s="188"/>
      <c r="J31" s="189">
        <f>J32</f>
        <v>136.7</v>
      </c>
      <c r="K31" s="189">
        <f>K32</f>
        <v>136.7</v>
      </c>
    </row>
    <row r="32" spans="1:11" ht="45">
      <c r="A32" s="176"/>
      <c r="B32" s="222" t="s">
        <v>242</v>
      </c>
      <c r="C32" s="223">
        <v>871</v>
      </c>
      <c r="D32" s="192" t="s">
        <v>221</v>
      </c>
      <c r="E32" s="192" t="s">
        <v>253</v>
      </c>
      <c r="F32" s="192">
        <v>97</v>
      </c>
      <c r="G32" s="192">
        <v>2</v>
      </c>
      <c r="H32" s="192"/>
      <c r="I32" s="213"/>
      <c r="J32" s="224">
        <f>J33+J35</f>
        <v>136.7</v>
      </c>
      <c r="K32" s="224">
        <f>K33+K35</f>
        <v>136.7</v>
      </c>
    </row>
    <row r="33" spans="1:11" ht="21.75">
      <c r="A33" s="176"/>
      <c r="B33" s="194" t="s">
        <v>254</v>
      </c>
      <c r="C33" s="195">
        <v>871</v>
      </c>
      <c r="D33" s="203" t="s">
        <v>221</v>
      </c>
      <c r="E33" s="203" t="s">
        <v>253</v>
      </c>
      <c r="F33" s="203" t="s">
        <v>241</v>
      </c>
      <c r="G33" s="203" t="s">
        <v>233</v>
      </c>
      <c r="H33" s="203">
        <v>8503</v>
      </c>
      <c r="I33" s="214"/>
      <c r="J33" s="204">
        <f>J34</f>
        <v>92.6</v>
      </c>
      <c r="K33" s="204">
        <f>K34</f>
        <v>92.6</v>
      </c>
    </row>
    <row r="34" spans="1:11" ht="12.75">
      <c r="A34" s="176"/>
      <c r="B34" s="215" t="s">
        <v>244</v>
      </c>
      <c r="C34" s="216">
        <v>871</v>
      </c>
      <c r="D34" s="200" t="s">
        <v>221</v>
      </c>
      <c r="E34" s="200" t="s">
        <v>253</v>
      </c>
      <c r="F34" s="200" t="s">
        <v>241</v>
      </c>
      <c r="G34" s="200" t="s">
        <v>233</v>
      </c>
      <c r="H34" s="200" t="s">
        <v>255</v>
      </c>
      <c r="I34" s="209">
        <v>500</v>
      </c>
      <c r="J34" s="201">
        <v>92.6</v>
      </c>
      <c r="K34" s="201">
        <v>92.6</v>
      </c>
    </row>
    <row r="35" spans="1:11" ht="21.75">
      <c r="A35" s="176"/>
      <c r="B35" s="194" t="s">
        <v>256</v>
      </c>
      <c r="C35" s="195">
        <v>871</v>
      </c>
      <c r="D35" s="203" t="s">
        <v>221</v>
      </c>
      <c r="E35" s="203" t="s">
        <v>253</v>
      </c>
      <c r="F35" s="203" t="s">
        <v>241</v>
      </c>
      <c r="G35" s="203" t="s">
        <v>233</v>
      </c>
      <c r="H35" s="203">
        <v>8504</v>
      </c>
      <c r="I35" s="214"/>
      <c r="J35" s="204">
        <f>J36</f>
        <v>44.1</v>
      </c>
      <c r="K35" s="204">
        <f>K36</f>
        <v>44.1</v>
      </c>
    </row>
    <row r="36" spans="1:11" ht="12.75">
      <c r="A36" s="176"/>
      <c r="B36" s="215" t="s">
        <v>244</v>
      </c>
      <c r="C36" s="216">
        <v>871</v>
      </c>
      <c r="D36" s="200" t="s">
        <v>221</v>
      </c>
      <c r="E36" s="200" t="s">
        <v>253</v>
      </c>
      <c r="F36" s="200" t="s">
        <v>241</v>
      </c>
      <c r="G36" s="200" t="s">
        <v>233</v>
      </c>
      <c r="H36" s="200" t="s">
        <v>257</v>
      </c>
      <c r="I36" s="209">
        <v>500</v>
      </c>
      <c r="J36" s="201">
        <v>44.1</v>
      </c>
      <c r="K36" s="201">
        <v>44.1</v>
      </c>
    </row>
    <row r="37" spans="1:11" ht="12.75">
      <c r="A37" s="176"/>
      <c r="B37" s="182" t="s">
        <v>258</v>
      </c>
      <c r="C37" s="183">
        <v>871</v>
      </c>
      <c r="D37" s="225" t="s">
        <v>221</v>
      </c>
      <c r="E37" s="225" t="s">
        <v>259</v>
      </c>
      <c r="F37" s="225"/>
      <c r="G37" s="225"/>
      <c r="H37" s="225"/>
      <c r="I37" s="226"/>
      <c r="J37" s="185">
        <f aca="true" t="shared" si="0" ref="J37:K40">J38</f>
        <v>323.8</v>
      </c>
      <c r="K37" s="185">
        <f t="shared" si="0"/>
        <v>323.7</v>
      </c>
    </row>
    <row r="38" spans="1:11" ht="12.75">
      <c r="A38" s="176"/>
      <c r="B38" s="210" t="s">
        <v>260</v>
      </c>
      <c r="C38" s="187">
        <v>871</v>
      </c>
      <c r="D38" s="211" t="s">
        <v>221</v>
      </c>
      <c r="E38" s="211" t="s">
        <v>259</v>
      </c>
      <c r="F38" s="211" t="s">
        <v>261</v>
      </c>
      <c r="G38" s="211"/>
      <c r="H38" s="211"/>
      <c r="I38" s="227"/>
      <c r="J38" s="189">
        <f t="shared" si="0"/>
        <v>323.8</v>
      </c>
      <c r="K38" s="189">
        <f t="shared" si="0"/>
        <v>323.7</v>
      </c>
    </row>
    <row r="39" spans="1:11" ht="53.25">
      <c r="A39" s="176"/>
      <c r="B39" s="228" t="s">
        <v>262</v>
      </c>
      <c r="C39" s="229">
        <v>871</v>
      </c>
      <c r="D39" s="202" t="s">
        <v>221</v>
      </c>
      <c r="E39" s="202" t="s">
        <v>259</v>
      </c>
      <c r="F39" s="202" t="s">
        <v>261</v>
      </c>
      <c r="G39" s="202" t="s">
        <v>227</v>
      </c>
      <c r="H39" s="202"/>
      <c r="I39" s="230"/>
      <c r="J39" s="193">
        <f t="shared" si="0"/>
        <v>323.8</v>
      </c>
      <c r="K39" s="193">
        <f t="shared" si="0"/>
        <v>323.7</v>
      </c>
    </row>
    <row r="40" spans="1:11" ht="33.75">
      <c r="A40" s="176"/>
      <c r="B40" s="231" t="s">
        <v>263</v>
      </c>
      <c r="C40" s="232">
        <v>871</v>
      </c>
      <c r="D40" s="196" t="s">
        <v>221</v>
      </c>
      <c r="E40" s="196" t="s">
        <v>259</v>
      </c>
      <c r="F40" s="196" t="s">
        <v>261</v>
      </c>
      <c r="G40" s="196" t="s">
        <v>227</v>
      </c>
      <c r="H40" s="196" t="s">
        <v>264</v>
      </c>
      <c r="I40" s="233"/>
      <c r="J40" s="204">
        <f t="shared" si="0"/>
        <v>323.8</v>
      </c>
      <c r="K40" s="204">
        <f t="shared" si="0"/>
        <v>323.7</v>
      </c>
    </row>
    <row r="41" spans="1:11" ht="22.5">
      <c r="A41" s="176"/>
      <c r="B41" s="234" t="s">
        <v>265</v>
      </c>
      <c r="C41" s="235">
        <v>871</v>
      </c>
      <c r="D41" s="200" t="s">
        <v>221</v>
      </c>
      <c r="E41" s="200" t="s">
        <v>259</v>
      </c>
      <c r="F41" s="200" t="s">
        <v>261</v>
      </c>
      <c r="G41" s="200" t="s">
        <v>227</v>
      </c>
      <c r="H41" s="200" t="s">
        <v>264</v>
      </c>
      <c r="I41" s="199" t="s">
        <v>237</v>
      </c>
      <c r="J41" s="236">
        <v>323.8</v>
      </c>
      <c r="K41" s="236">
        <v>323.7</v>
      </c>
    </row>
    <row r="42" spans="1:11" ht="12.75">
      <c r="A42" s="176"/>
      <c r="B42" s="182" t="s">
        <v>266</v>
      </c>
      <c r="C42" s="183">
        <v>871</v>
      </c>
      <c r="D42" s="225" t="s">
        <v>221</v>
      </c>
      <c r="E42" s="225" t="s">
        <v>267</v>
      </c>
      <c r="F42" s="225"/>
      <c r="G42" s="225"/>
      <c r="H42" s="225"/>
      <c r="I42" s="226"/>
      <c r="J42" s="185">
        <f aca="true" t="shared" si="1" ref="J42:K44">J43</f>
        <v>0</v>
      </c>
      <c r="K42" s="185">
        <f t="shared" si="1"/>
        <v>0</v>
      </c>
    </row>
    <row r="43" spans="1:11" ht="12.75">
      <c r="A43" s="176"/>
      <c r="B43" s="210" t="s">
        <v>266</v>
      </c>
      <c r="C43" s="187">
        <v>871</v>
      </c>
      <c r="D43" s="211" t="s">
        <v>221</v>
      </c>
      <c r="E43" s="211">
        <v>11</v>
      </c>
      <c r="F43" s="211" t="s">
        <v>268</v>
      </c>
      <c r="G43" s="211"/>
      <c r="H43" s="211"/>
      <c r="I43" s="188"/>
      <c r="J43" s="189">
        <f t="shared" si="1"/>
        <v>0</v>
      </c>
      <c r="K43" s="189">
        <f t="shared" si="1"/>
        <v>0</v>
      </c>
    </row>
    <row r="44" spans="1:11" ht="32.25">
      <c r="A44" s="176"/>
      <c r="B44" s="237" t="s">
        <v>269</v>
      </c>
      <c r="C44" s="229">
        <v>871</v>
      </c>
      <c r="D44" s="202" t="s">
        <v>221</v>
      </c>
      <c r="E44" s="202" t="s">
        <v>267</v>
      </c>
      <c r="F44" s="202" t="s">
        <v>268</v>
      </c>
      <c r="G44" s="202" t="s">
        <v>227</v>
      </c>
      <c r="H44" s="202" t="s">
        <v>270</v>
      </c>
      <c r="I44" s="192"/>
      <c r="J44" s="193">
        <f t="shared" si="1"/>
        <v>0</v>
      </c>
      <c r="K44" s="193">
        <f t="shared" si="1"/>
        <v>0</v>
      </c>
    </row>
    <row r="45" spans="1:11" ht="12.75">
      <c r="A45" s="176"/>
      <c r="B45" s="208" t="s">
        <v>238</v>
      </c>
      <c r="C45" s="209">
        <v>871</v>
      </c>
      <c r="D45" s="238" t="s">
        <v>221</v>
      </c>
      <c r="E45" s="238" t="s">
        <v>267</v>
      </c>
      <c r="F45" s="238" t="s">
        <v>268</v>
      </c>
      <c r="G45" s="238" t="s">
        <v>227</v>
      </c>
      <c r="H45" s="238" t="s">
        <v>270</v>
      </c>
      <c r="I45" s="207" t="s">
        <v>239</v>
      </c>
      <c r="J45" s="201">
        <v>0</v>
      </c>
      <c r="K45" s="201">
        <v>0</v>
      </c>
    </row>
    <row r="46" spans="1:11" ht="12.75">
      <c r="A46" s="176"/>
      <c r="B46" s="182" t="s">
        <v>271</v>
      </c>
      <c r="C46" s="183">
        <v>871</v>
      </c>
      <c r="D46" s="225" t="s">
        <v>221</v>
      </c>
      <c r="E46" s="225" t="s">
        <v>272</v>
      </c>
      <c r="F46" s="225"/>
      <c r="G46" s="225"/>
      <c r="H46" s="225"/>
      <c r="I46" s="239"/>
      <c r="J46" s="185">
        <f>J47+J51+J56+J64+J76</f>
        <v>2661.9999999999995</v>
      </c>
      <c r="K46" s="185">
        <f>K47+K51+K56+K64+K76</f>
        <v>2525.2</v>
      </c>
    </row>
    <row r="47" spans="1:11" ht="21.75">
      <c r="A47" s="176"/>
      <c r="B47" s="210" t="s">
        <v>240</v>
      </c>
      <c r="C47" s="187">
        <v>871</v>
      </c>
      <c r="D47" s="211" t="s">
        <v>221</v>
      </c>
      <c r="E47" s="211" t="s">
        <v>272</v>
      </c>
      <c r="F47" s="211" t="s">
        <v>241</v>
      </c>
      <c r="G47" s="211"/>
      <c r="H47" s="211"/>
      <c r="I47" s="188"/>
      <c r="J47" s="189">
        <f aca="true" t="shared" si="2" ref="J47:K49">J48</f>
        <v>36</v>
      </c>
      <c r="K47" s="189">
        <f t="shared" si="2"/>
        <v>36</v>
      </c>
    </row>
    <row r="48" spans="1:11" ht="21.75">
      <c r="A48" s="176"/>
      <c r="B48" s="237" t="s">
        <v>273</v>
      </c>
      <c r="C48" s="229">
        <v>871</v>
      </c>
      <c r="D48" s="202" t="s">
        <v>221</v>
      </c>
      <c r="E48" s="202" t="s">
        <v>272</v>
      </c>
      <c r="F48" s="202" t="s">
        <v>241</v>
      </c>
      <c r="G48" s="202" t="s">
        <v>274</v>
      </c>
      <c r="H48" s="202"/>
      <c r="I48" s="192"/>
      <c r="J48" s="193">
        <f t="shared" si="2"/>
        <v>36</v>
      </c>
      <c r="K48" s="193">
        <f t="shared" si="2"/>
        <v>36</v>
      </c>
    </row>
    <row r="49" spans="1:11" ht="42.75">
      <c r="A49" s="176"/>
      <c r="B49" s="194" t="s">
        <v>275</v>
      </c>
      <c r="C49" s="195">
        <v>871</v>
      </c>
      <c r="D49" s="203" t="s">
        <v>221</v>
      </c>
      <c r="E49" s="203" t="s">
        <v>272</v>
      </c>
      <c r="F49" s="203" t="s">
        <v>241</v>
      </c>
      <c r="G49" s="203" t="s">
        <v>274</v>
      </c>
      <c r="H49" s="203" t="s">
        <v>276</v>
      </c>
      <c r="I49" s="196"/>
      <c r="J49" s="197">
        <f t="shared" si="2"/>
        <v>36</v>
      </c>
      <c r="K49" s="197">
        <f t="shared" si="2"/>
        <v>36</v>
      </c>
    </row>
    <row r="50" spans="1:11" ht="56.25">
      <c r="A50" s="176"/>
      <c r="B50" s="240" t="s">
        <v>277</v>
      </c>
      <c r="C50" s="216">
        <v>871</v>
      </c>
      <c r="D50" s="200" t="s">
        <v>221</v>
      </c>
      <c r="E50" s="200" t="s">
        <v>272</v>
      </c>
      <c r="F50" s="200" t="s">
        <v>241</v>
      </c>
      <c r="G50" s="200" t="s">
        <v>274</v>
      </c>
      <c r="H50" s="200" t="s">
        <v>276</v>
      </c>
      <c r="I50" s="200" t="s">
        <v>278</v>
      </c>
      <c r="J50" s="201">
        <v>36</v>
      </c>
      <c r="K50" s="201">
        <v>36</v>
      </c>
    </row>
    <row r="51" spans="1:11" ht="32.25">
      <c r="A51" s="176"/>
      <c r="B51" s="186" t="s">
        <v>279</v>
      </c>
      <c r="C51" s="187">
        <v>871</v>
      </c>
      <c r="D51" s="211" t="s">
        <v>221</v>
      </c>
      <c r="E51" s="211" t="s">
        <v>272</v>
      </c>
      <c r="F51" s="211" t="s">
        <v>280</v>
      </c>
      <c r="G51" s="211"/>
      <c r="H51" s="211"/>
      <c r="I51" s="188"/>
      <c r="J51" s="189">
        <f>J52</f>
        <v>1484.6999999999998</v>
      </c>
      <c r="K51" s="189">
        <f>K52</f>
        <v>1475.5</v>
      </c>
    </row>
    <row r="52" spans="1:11" ht="53.25">
      <c r="A52" s="176"/>
      <c r="B52" s="190" t="s">
        <v>281</v>
      </c>
      <c r="C52" s="191">
        <v>871</v>
      </c>
      <c r="D52" s="202" t="s">
        <v>221</v>
      </c>
      <c r="E52" s="202" t="s">
        <v>272</v>
      </c>
      <c r="F52" s="202" t="s">
        <v>280</v>
      </c>
      <c r="G52" s="202" t="s">
        <v>227</v>
      </c>
      <c r="H52" s="202"/>
      <c r="I52" s="192"/>
      <c r="J52" s="193">
        <f>J53</f>
        <v>1484.6999999999998</v>
      </c>
      <c r="K52" s="193">
        <f>K53</f>
        <v>1475.5</v>
      </c>
    </row>
    <row r="53" spans="1:11" ht="67.5">
      <c r="A53" s="176"/>
      <c r="B53" s="241" t="s">
        <v>282</v>
      </c>
      <c r="C53" s="232">
        <v>871</v>
      </c>
      <c r="D53" s="203" t="s">
        <v>221</v>
      </c>
      <c r="E53" s="203" t="s">
        <v>272</v>
      </c>
      <c r="F53" s="203" t="s">
        <v>280</v>
      </c>
      <c r="G53" s="203" t="s">
        <v>227</v>
      </c>
      <c r="H53" s="203" t="s">
        <v>283</v>
      </c>
      <c r="I53" s="196"/>
      <c r="J53" s="197">
        <f>J54+J55</f>
        <v>1484.6999999999998</v>
      </c>
      <c r="K53" s="197">
        <f>K54+K55</f>
        <v>1475.5</v>
      </c>
    </row>
    <row r="54" spans="1:11" ht="45">
      <c r="A54" s="176"/>
      <c r="B54" s="198" t="s">
        <v>230</v>
      </c>
      <c r="C54" s="199">
        <v>871</v>
      </c>
      <c r="D54" s="200" t="s">
        <v>221</v>
      </c>
      <c r="E54" s="200" t="s">
        <v>272</v>
      </c>
      <c r="F54" s="200" t="s">
        <v>280</v>
      </c>
      <c r="G54" s="200" t="s">
        <v>227</v>
      </c>
      <c r="H54" s="200" t="s">
        <v>283</v>
      </c>
      <c r="I54" s="200" t="s">
        <v>231</v>
      </c>
      <c r="J54" s="201">
        <v>1279.6</v>
      </c>
      <c r="K54" s="201">
        <v>1271.7</v>
      </c>
    </row>
    <row r="55" spans="1:11" ht="22.5">
      <c r="A55" s="176"/>
      <c r="B55" s="234" t="s">
        <v>265</v>
      </c>
      <c r="C55" s="235">
        <v>871</v>
      </c>
      <c r="D55" s="200" t="s">
        <v>221</v>
      </c>
      <c r="E55" s="200" t="s">
        <v>272</v>
      </c>
      <c r="F55" s="200" t="s">
        <v>280</v>
      </c>
      <c r="G55" s="200" t="s">
        <v>227</v>
      </c>
      <c r="H55" s="200" t="s">
        <v>283</v>
      </c>
      <c r="I55" s="200" t="s">
        <v>237</v>
      </c>
      <c r="J55" s="201">
        <v>205.1</v>
      </c>
      <c r="K55" s="201">
        <v>203.8</v>
      </c>
    </row>
    <row r="56" spans="1:11" ht="12.75">
      <c r="A56" s="176"/>
      <c r="B56" s="186" t="s">
        <v>224</v>
      </c>
      <c r="C56" s="187">
        <v>871</v>
      </c>
      <c r="D56" s="211" t="s">
        <v>221</v>
      </c>
      <c r="E56" s="211" t="s">
        <v>272</v>
      </c>
      <c r="F56" s="211" t="s">
        <v>225</v>
      </c>
      <c r="G56" s="211"/>
      <c r="H56" s="211"/>
      <c r="I56" s="188"/>
      <c r="J56" s="189">
        <f>J57+J62</f>
        <v>365.5</v>
      </c>
      <c r="K56" s="189">
        <f>K57+K62</f>
        <v>309.20000000000005</v>
      </c>
    </row>
    <row r="57" spans="1:11" ht="12.75">
      <c r="A57" s="176"/>
      <c r="B57" s="190" t="s">
        <v>232</v>
      </c>
      <c r="C57" s="191">
        <v>871</v>
      </c>
      <c r="D57" s="202" t="s">
        <v>221</v>
      </c>
      <c r="E57" s="202" t="s">
        <v>272</v>
      </c>
      <c r="F57" s="202" t="s">
        <v>225</v>
      </c>
      <c r="G57" s="202" t="s">
        <v>233</v>
      </c>
      <c r="H57" s="202"/>
      <c r="I57" s="192"/>
      <c r="J57" s="193">
        <f>J58+J60</f>
        <v>341.3</v>
      </c>
      <c r="K57" s="193">
        <f>K58+K60</f>
        <v>285.1</v>
      </c>
    </row>
    <row r="58" spans="1:11" ht="32.25">
      <c r="A58" s="176"/>
      <c r="B58" s="205" t="s">
        <v>284</v>
      </c>
      <c r="C58" s="195">
        <v>871</v>
      </c>
      <c r="D58" s="203" t="s">
        <v>221</v>
      </c>
      <c r="E58" s="203" t="s">
        <v>272</v>
      </c>
      <c r="F58" s="203" t="s">
        <v>225</v>
      </c>
      <c r="G58" s="203" t="s">
        <v>233</v>
      </c>
      <c r="H58" s="203" t="s">
        <v>285</v>
      </c>
      <c r="I58" s="196"/>
      <c r="J58" s="197">
        <f>J59</f>
        <v>324.2</v>
      </c>
      <c r="K58" s="197">
        <f>K59</f>
        <v>268</v>
      </c>
    </row>
    <row r="59" spans="1:11" ht="22.5">
      <c r="A59" s="176"/>
      <c r="B59" s="234" t="s">
        <v>265</v>
      </c>
      <c r="C59" s="235">
        <v>871</v>
      </c>
      <c r="D59" s="200" t="s">
        <v>221</v>
      </c>
      <c r="E59" s="200" t="s">
        <v>272</v>
      </c>
      <c r="F59" s="200" t="s">
        <v>225</v>
      </c>
      <c r="G59" s="200" t="s">
        <v>233</v>
      </c>
      <c r="H59" s="200" t="s">
        <v>285</v>
      </c>
      <c r="I59" s="209">
        <v>200</v>
      </c>
      <c r="J59" s="201">
        <v>324.2</v>
      </c>
      <c r="K59" s="201">
        <v>268</v>
      </c>
    </row>
    <row r="60" spans="1:11" ht="33.75">
      <c r="A60" s="176"/>
      <c r="B60" s="242" t="s">
        <v>286</v>
      </c>
      <c r="C60" s="195">
        <v>871</v>
      </c>
      <c r="D60" s="203" t="s">
        <v>221</v>
      </c>
      <c r="E60" s="203" t="s">
        <v>272</v>
      </c>
      <c r="F60" s="203" t="s">
        <v>225</v>
      </c>
      <c r="G60" s="203" t="s">
        <v>233</v>
      </c>
      <c r="H60" s="203" t="s">
        <v>287</v>
      </c>
      <c r="I60" s="243"/>
      <c r="J60" s="244">
        <f>J61</f>
        <v>17.1</v>
      </c>
      <c r="K60" s="244">
        <f>K61</f>
        <v>17.1</v>
      </c>
    </row>
    <row r="61" spans="1:11" ht="22.5">
      <c r="A61" s="176"/>
      <c r="B61" s="234" t="s">
        <v>265</v>
      </c>
      <c r="C61" s="235">
        <v>871</v>
      </c>
      <c r="D61" s="245" t="s">
        <v>221</v>
      </c>
      <c r="E61" s="245" t="s">
        <v>272</v>
      </c>
      <c r="F61" s="245" t="s">
        <v>225</v>
      </c>
      <c r="G61" s="245" t="s">
        <v>233</v>
      </c>
      <c r="H61" s="200" t="s">
        <v>287</v>
      </c>
      <c r="I61" s="209">
        <v>200</v>
      </c>
      <c r="J61" s="201">
        <v>17.1</v>
      </c>
      <c r="K61" s="201">
        <v>17.1</v>
      </c>
    </row>
    <row r="62" spans="1:11" ht="52.5">
      <c r="A62" s="176"/>
      <c r="B62" s="246" t="s">
        <v>288</v>
      </c>
      <c r="C62" s="247">
        <v>871</v>
      </c>
      <c r="D62" s="248" t="s">
        <v>221</v>
      </c>
      <c r="E62" s="248" t="s">
        <v>272</v>
      </c>
      <c r="F62" s="248" t="s">
        <v>225</v>
      </c>
      <c r="G62" s="248" t="s">
        <v>274</v>
      </c>
      <c r="H62" s="249" t="s">
        <v>289</v>
      </c>
      <c r="I62" s="243"/>
      <c r="J62" s="250">
        <f>J63</f>
        <v>24.2</v>
      </c>
      <c r="K62" s="250">
        <f>K63</f>
        <v>24.1</v>
      </c>
    </row>
    <row r="63" spans="1:11" ht="12.75">
      <c r="A63" s="176"/>
      <c r="B63" s="251" t="s">
        <v>290</v>
      </c>
      <c r="C63" s="235">
        <v>871</v>
      </c>
      <c r="D63" s="245" t="s">
        <v>221</v>
      </c>
      <c r="E63" s="245" t="s">
        <v>272</v>
      </c>
      <c r="F63" s="245" t="s">
        <v>225</v>
      </c>
      <c r="G63" s="245" t="s">
        <v>274</v>
      </c>
      <c r="H63" s="200" t="s">
        <v>289</v>
      </c>
      <c r="I63" s="209">
        <v>800</v>
      </c>
      <c r="J63" s="201">
        <v>24.2</v>
      </c>
      <c r="K63" s="201">
        <v>24.1</v>
      </c>
    </row>
    <row r="64" spans="1:11" ht="42.75">
      <c r="A64" s="176"/>
      <c r="B64" s="186" t="s">
        <v>291</v>
      </c>
      <c r="C64" s="187">
        <v>871</v>
      </c>
      <c r="D64" s="211" t="s">
        <v>221</v>
      </c>
      <c r="E64" s="211" t="s">
        <v>272</v>
      </c>
      <c r="F64" s="211" t="s">
        <v>221</v>
      </c>
      <c r="G64" s="211"/>
      <c r="H64" s="211"/>
      <c r="I64" s="188"/>
      <c r="J64" s="189">
        <f>J65+J68+J73</f>
        <v>734.1</v>
      </c>
      <c r="K64" s="189">
        <f>K65+K68+K73</f>
        <v>662.9</v>
      </c>
    </row>
    <row r="65" spans="1:11" ht="74.25">
      <c r="A65" s="176"/>
      <c r="B65" s="190" t="s">
        <v>292</v>
      </c>
      <c r="C65" s="191">
        <v>871</v>
      </c>
      <c r="D65" s="202" t="s">
        <v>221</v>
      </c>
      <c r="E65" s="202" t="s">
        <v>272</v>
      </c>
      <c r="F65" s="202" t="s">
        <v>221</v>
      </c>
      <c r="G65" s="202" t="s">
        <v>227</v>
      </c>
      <c r="H65" s="202"/>
      <c r="I65" s="192"/>
      <c r="J65" s="193">
        <f>J66</f>
        <v>210</v>
      </c>
      <c r="K65" s="193">
        <f>K66</f>
        <v>141.4</v>
      </c>
    </row>
    <row r="66" spans="1:11" ht="84.75">
      <c r="A66" s="176"/>
      <c r="B66" s="194" t="s">
        <v>293</v>
      </c>
      <c r="C66" s="195">
        <v>871</v>
      </c>
      <c r="D66" s="203" t="s">
        <v>221</v>
      </c>
      <c r="E66" s="203" t="s">
        <v>272</v>
      </c>
      <c r="F66" s="203" t="s">
        <v>221</v>
      </c>
      <c r="G66" s="203" t="s">
        <v>227</v>
      </c>
      <c r="H66" s="203" t="s">
        <v>294</v>
      </c>
      <c r="I66" s="214"/>
      <c r="J66" s="197">
        <f>J67</f>
        <v>210</v>
      </c>
      <c r="K66" s="197">
        <f>K67</f>
        <v>141.4</v>
      </c>
    </row>
    <row r="67" spans="1:11" ht="22.5">
      <c r="A67" s="176"/>
      <c r="B67" s="234" t="s">
        <v>265</v>
      </c>
      <c r="C67" s="235">
        <v>871</v>
      </c>
      <c r="D67" s="200" t="s">
        <v>221</v>
      </c>
      <c r="E67" s="200" t="s">
        <v>272</v>
      </c>
      <c r="F67" s="200" t="s">
        <v>221</v>
      </c>
      <c r="G67" s="200" t="s">
        <v>227</v>
      </c>
      <c r="H67" s="200" t="s">
        <v>294</v>
      </c>
      <c r="I67" s="200">
        <v>200</v>
      </c>
      <c r="J67" s="236">
        <v>210</v>
      </c>
      <c r="K67" s="236">
        <v>141.4</v>
      </c>
    </row>
    <row r="68" spans="1:11" ht="63.75">
      <c r="A68" s="176"/>
      <c r="B68" s="190" t="s">
        <v>295</v>
      </c>
      <c r="C68" s="191">
        <v>871</v>
      </c>
      <c r="D68" s="202" t="s">
        <v>221</v>
      </c>
      <c r="E68" s="202" t="s">
        <v>272</v>
      </c>
      <c r="F68" s="202" t="s">
        <v>221</v>
      </c>
      <c r="G68" s="202" t="s">
        <v>233</v>
      </c>
      <c r="H68" s="202"/>
      <c r="I68" s="213"/>
      <c r="J68" s="193">
        <f>J69+J71</f>
        <v>524.1</v>
      </c>
      <c r="K68" s="193">
        <f>K69+K71</f>
        <v>521.5</v>
      </c>
    </row>
    <row r="69" spans="1:11" ht="74.25">
      <c r="A69" s="176"/>
      <c r="B69" s="205" t="s">
        <v>296</v>
      </c>
      <c r="C69" s="195">
        <v>871</v>
      </c>
      <c r="D69" s="203" t="s">
        <v>221</v>
      </c>
      <c r="E69" s="203" t="s">
        <v>272</v>
      </c>
      <c r="F69" s="203" t="s">
        <v>221</v>
      </c>
      <c r="G69" s="203" t="s">
        <v>233</v>
      </c>
      <c r="H69" s="203" t="s">
        <v>297</v>
      </c>
      <c r="I69" s="214"/>
      <c r="J69" s="197">
        <f>J70</f>
        <v>487.5</v>
      </c>
      <c r="K69" s="197">
        <f>K70</f>
        <v>485</v>
      </c>
    </row>
    <row r="70" spans="1:11" ht="22.5">
      <c r="A70" s="176"/>
      <c r="B70" s="234" t="s">
        <v>265</v>
      </c>
      <c r="C70" s="235">
        <v>871</v>
      </c>
      <c r="D70" s="200" t="s">
        <v>221</v>
      </c>
      <c r="E70" s="200" t="s">
        <v>272</v>
      </c>
      <c r="F70" s="200" t="s">
        <v>221</v>
      </c>
      <c r="G70" s="200" t="s">
        <v>233</v>
      </c>
      <c r="H70" s="200" t="s">
        <v>297</v>
      </c>
      <c r="I70" s="200" t="s">
        <v>237</v>
      </c>
      <c r="J70" s="236">
        <v>487.5</v>
      </c>
      <c r="K70" s="236">
        <v>485</v>
      </c>
    </row>
    <row r="71" spans="1:11" ht="84.75">
      <c r="A71" s="176"/>
      <c r="B71" s="205" t="s">
        <v>298</v>
      </c>
      <c r="C71" s="195">
        <v>871</v>
      </c>
      <c r="D71" s="203" t="s">
        <v>221</v>
      </c>
      <c r="E71" s="203" t="s">
        <v>272</v>
      </c>
      <c r="F71" s="203" t="s">
        <v>221</v>
      </c>
      <c r="G71" s="203" t="s">
        <v>233</v>
      </c>
      <c r="H71" s="203" t="s">
        <v>294</v>
      </c>
      <c r="I71" s="214"/>
      <c r="J71" s="197">
        <f>J72</f>
        <v>36.6</v>
      </c>
      <c r="K71" s="197">
        <f>K72</f>
        <v>36.5</v>
      </c>
    </row>
    <row r="72" spans="1:11" ht="22.5">
      <c r="A72" s="176"/>
      <c r="B72" s="234" t="s">
        <v>265</v>
      </c>
      <c r="C72" s="235">
        <v>871</v>
      </c>
      <c r="D72" s="200" t="s">
        <v>221</v>
      </c>
      <c r="E72" s="200" t="s">
        <v>272</v>
      </c>
      <c r="F72" s="200" t="s">
        <v>221</v>
      </c>
      <c r="G72" s="200" t="s">
        <v>233</v>
      </c>
      <c r="H72" s="200" t="s">
        <v>294</v>
      </c>
      <c r="I72" s="200" t="s">
        <v>237</v>
      </c>
      <c r="J72" s="236">
        <v>36.6</v>
      </c>
      <c r="K72" s="236">
        <v>36.5</v>
      </c>
    </row>
    <row r="73" spans="1:11" ht="74.25">
      <c r="A73" s="176"/>
      <c r="B73" s="190" t="s">
        <v>299</v>
      </c>
      <c r="C73" s="191">
        <v>871</v>
      </c>
      <c r="D73" s="202" t="s">
        <v>221</v>
      </c>
      <c r="E73" s="202" t="s">
        <v>272</v>
      </c>
      <c r="F73" s="202" t="s">
        <v>221</v>
      </c>
      <c r="G73" s="202" t="s">
        <v>274</v>
      </c>
      <c r="H73" s="202"/>
      <c r="I73" s="213"/>
      <c r="J73" s="193">
        <f>J74</f>
        <v>0</v>
      </c>
      <c r="K73" s="193">
        <f>K74</f>
        <v>0</v>
      </c>
    </row>
    <row r="74" spans="1:11" ht="84.75">
      <c r="A74" s="176"/>
      <c r="B74" s="205" t="s">
        <v>300</v>
      </c>
      <c r="C74" s="195">
        <v>871</v>
      </c>
      <c r="D74" s="203" t="s">
        <v>221</v>
      </c>
      <c r="E74" s="203" t="s">
        <v>272</v>
      </c>
      <c r="F74" s="203" t="s">
        <v>221</v>
      </c>
      <c r="G74" s="203" t="s">
        <v>274</v>
      </c>
      <c r="H74" s="203" t="s">
        <v>301</v>
      </c>
      <c r="I74" s="214"/>
      <c r="J74" s="197">
        <f>J75</f>
        <v>0</v>
      </c>
      <c r="K74" s="197">
        <f>K75</f>
        <v>0</v>
      </c>
    </row>
    <row r="75" spans="1:11" ht="22.5">
      <c r="A75" s="176"/>
      <c r="B75" s="234" t="s">
        <v>265</v>
      </c>
      <c r="C75" s="235">
        <v>871</v>
      </c>
      <c r="D75" s="200" t="s">
        <v>221</v>
      </c>
      <c r="E75" s="200" t="s">
        <v>272</v>
      </c>
      <c r="F75" s="200" t="s">
        <v>221</v>
      </c>
      <c r="G75" s="200" t="s">
        <v>274</v>
      </c>
      <c r="H75" s="200" t="s">
        <v>301</v>
      </c>
      <c r="I75" s="209">
        <v>200</v>
      </c>
      <c r="J75" s="201">
        <v>0</v>
      </c>
      <c r="K75" s="201">
        <v>0</v>
      </c>
    </row>
    <row r="76" spans="1:11" ht="12.75">
      <c r="A76" s="176"/>
      <c r="B76" s="252" t="s">
        <v>302</v>
      </c>
      <c r="C76" s="253">
        <v>871</v>
      </c>
      <c r="D76" s="254" t="s">
        <v>221</v>
      </c>
      <c r="E76" s="254" t="s">
        <v>272</v>
      </c>
      <c r="F76" s="254" t="s">
        <v>303</v>
      </c>
      <c r="G76" s="254"/>
      <c r="H76" s="254"/>
      <c r="I76" s="255"/>
      <c r="J76" s="256">
        <f>J77</f>
        <v>41.7</v>
      </c>
      <c r="K76" s="256">
        <f>K77</f>
        <v>41.6</v>
      </c>
    </row>
    <row r="77" spans="1:11" ht="12.75">
      <c r="A77" s="176"/>
      <c r="B77" s="257" t="s">
        <v>304</v>
      </c>
      <c r="C77" s="235">
        <v>871</v>
      </c>
      <c r="D77" s="200" t="s">
        <v>221</v>
      </c>
      <c r="E77" s="200" t="s">
        <v>272</v>
      </c>
      <c r="F77" s="200" t="s">
        <v>303</v>
      </c>
      <c r="G77" s="200" t="s">
        <v>305</v>
      </c>
      <c r="H77" s="200"/>
      <c r="I77" s="209"/>
      <c r="J77" s="201">
        <f>J78+J80+J82</f>
        <v>41.7</v>
      </c>
      <c r="K77" s="201">
        <f>K78+K80+K82</f>
        <v>41.6</v>
      </c>
    </row>
    <row r="78" spans="1:11" ht="33.75">
      <c r="A78" s="176"/>
      <c r="B78" s="258" t="s">
        <v>306</v>
      </c>
      <c r="C78" s="259">
        <v>871</v>
      </c>
      <c r="D78" s="260" t="s">
        <v>221</v>
      </c>
      <c r="E78" s="260" t="s">
        <v>272</v>
      </c>
      <c r="F78" s="260" t="s">
        <v>303</v>
      </c>
      <c r="G78" s="260" t="s">
        <v>305</v>
      </c>
      <c r="H78" s="260" t="s">
        <v>307</v>
      </c>
      <c r="I78" s="243"/>
      <c r="J78" s="250">
        <f>J79</f>
        <v>24.8</v>
      </c>
      <c r="K78" s="250">
        <f>K79</f>
        <v>24.8</v>
      </c>
    </row>
    <row r="79" spans="1:11" ht="22.5">
      <c r="A79" s="176"/>
      <c r="B79" s="234" t="s">
        <v>265</v>
      </c>
      <c r="C79" s="235">
        <v>871</v>
      </c>
      <c r="D79" s="200" t="s">
        <v>221</v>
      </c>
      <c r="E79" s="200" t="s">
        <v>272</v>
      </c>
      <c r="F79" s="200" t="s">
        <v>303</v>
      </c>
      <c r="G79" s="200" t="s">
        <v>305</v>
      </c>
      <c r="H79" s="200" t="s">
        <v>307</v>
      </c>
      <c r="I79" s="209">
        <v>200</v>
      </c>
      <c r="J79" s="201">
        <v>24.8</v>
      </c>
      <c r="K79" s="201">
        <v>24.8</v>
      </c>
    </row>
    <row r="80" spans="1:11" ht="22.5">
      <c r="A80" s="176"/>
      <c r="B80" s="261" t="s">
        <v>308</v>
      </c>
      <c r="C80" s="259">
        <v>871</v>
      </c>
      <c r="D80" s="260" t="s">
        <v>221</v>
      </c>
      <c r="E80" s="260" t="s">
        <v>272</v>
      </c>
      <c r="F80" s="260" t="s">
        <v>303</v>
      </c>
      <c r="G80" s="260" t="s">
        <v>305</v>
      </c>
      <c r="H80" s="260" t="s">
        <v>309</v>
      </c>
      <c r="I80" s="243"/>
      <c r="J80" s="250">
        <f>J81</f>
        <v>16.9</v>
      </c>
      <c r="K80" s="250">
        <f>K81</f>
        <v>16.8</v>
      </c>
    </row>
    <row r="81" spans="1:11" ht="12.75">
      <c r="A81" s="176"/>
      <c r="B81" s="208" t="s">
        <v>238</v>
      </c>
      <c r="C81" s="235">
        <v>871</v>
      </c>
      <c r="D81" s="200" t="s">
        <v>221</v>
      </c>
      <c r="E81" s="200" t="s">
        <v>272</v>
      </c>
      <c r="F81" s="200" t="s">
        <v>303</v>
      </c>
      <c r="G81" s="200" t="s">
        <v>305</v>
      </c>
      <c r="H81" s="200" t="s">
        <v>309</v>
      </c>
      <c r="I81" s="209">
        <v>800</v>
      </c>
      <c r="J81" s="201">
        <v>16.9</v>
      </c>
      <c r="K81" s="201">
        <v>16.8</v>
      </c>
    </row>
    <row r="82" spans="1:11" ht="12.75">
      <c r="A82" s="176"/>
      <c r="B82" s="261" t="s">
        <v>310</v>
      </c>
      <c r="C82" s="259">
        <v>871</v>
      </c>
      <c r="D82" s="260" t="s">
        <v>221</v>
      </c>
      <c r="E82" s="260" t="s">
        <v>272</v>
      </c>
      <c r="F82" s="260" t="s">
        <v>303</v>
      </c>
      <c r="G82" s="260" t="s">
        <v>305</v>
      </c>
      <c r="H82" s="260"/>
      <c r="I82" s="243"/>
      <c r="J82" s="250">
        <f>J83</f>
        <v>0</v>
      </c>
      <c r="K82" s="250">
        <f>K83</f>
        <v>0</v>
      </c>
    </row>
    <row r="83" spans="1:11" ht="12.75">
      <c r="A83" s="176"/>
      <c r="B83" s="208" t="s">
        <v>238</v>
      </c>
      <c r="C83" s="235">
        <v>871</v>
      </c>
      <c r="D83" s="200" t="s">
        <v>221</v>
      </c>
      <c r="E83" s="200" t="s">
        <v>272</v>
      </c>
      <c r="F83" s="200" t="s">
        <v>303</v>
      </c>
      <c r="G83" s="200" t="s">
        <v>305</v>
      </c>
      <c r="H83" s="200" t="s">
        <v>309</v>
      </c>
      <c r="I83" s="209">
        <v>400</v>
      </c>
      <c r="J83" s="201">
        <v>0</v>
      </c>
      <c r="K83" s="201">
        <v>0</v>
      </c>
    </row>
    <row r="84" spans="1:11" ht="12.75">
      <c r="A84" s="176"/>
      <c r="B84" s="262" t="s">
        <v>311</v>
      </c>
      <c r="C84" s="263">
        <v>871</v>
      </c>
      <c r="D84" s="264" t="s">
        <v>280</v>
      </c>
      <c r="E84" s="264"/>
      <c r="F84" s="265"/>
      <c r="G84" s="265"/>
      <c r="H84" s="265"/>
      <c r="I84" s="266"/>
      <c r="J84" s="267">
        <f aca="true" t="shared" si="3" ref="J84:K87">J85</f>
        <v>339.1</v>
      </c>
      <c r="K84" s="267">
        <f t="shared" si="3"/>
        <v>339.1</v>
      </c>
    </row>
    <row r="85" spans="1:11" ht="12.75">
      <c r="A85" s="176"/>
      <c r="B85" s="268" t="s">
        <v>312</v>
      </c>
      <c r="C85" s="269">
        <v>871</v>
      </c>
      <c r="D85" s="270" t="s">
        <v>280</v>
      </c>
      <c r="E85" s="270" t="s">
        <v>313</v>
      </c>
      <c r="F85" s="225"/>
      <c r="G85" s="225"/>
      <c r="H85" s="225"/>
      <c r="I85" s="239"/>
      <c r="J85" s="271">
        <f t="shared" si="3"/>
        <v>339.1</v>
      </c>
      <c r="K85" s="271">
        <f t="shared" si="3"/>
        <v>339.1</v>
      </c>
    </row>
    <row r="86" spans="1:11" ht="12.75">
      <c r="A86" s="176"/>
      <c r="B86" s="252" t="s">
        <v>302</v>
      </c>
      <c r="C86" s="272">
        <v>871</v>
      </c>
      <c r="D86" s="273" t="s">
        <v>280</v>
      </c>
      <c r="E86" s="273" t="s">
        <v>313</v>
      </c>
      <c r="F86" s="211" t="s">
        <v>303</v>
      </c>
      <c r="G86" s="211" t="s">
        <v>314</v>
      </c>
      <c r="H86" s="211" t="s">
        <v>315</v>
      </c>
      <c r="I86" s="243"/>
      <c r="J86" s="274">
        <f t="shared" si="3"/>
        <v>339.1</v>
      </c>
      <c r="K86" s="274">
        <f t="shared" si="3"/>
        <v>339.1</v>
      </c>
    </row>
    <row r="87" spans="1:11" ht="12.75">
      <c r="A87" s="176"/>
      <c r="B87" s="257" t="s">
        <v>304</v>
      </c>
      <c r="C87" s="275">
        <v>871</v>
      </c>
      <c r="D87" s="199" t="s">
        <v>280</v>
      </c>
      <c r="E87" s="199" t="s">
        <v>313</v>
      </c>
      <c r="F87" s="200" t="s">
        <v>303</v>
      </c>
      <c r="G87" s="200" t="s">
        <v>305</v>
      </c>
      <c r="H87" s="200" t="s">
        <v>315</v>
      </c>
      <c r="I87" s="209"/>
      <c r="J87" s="276">
        <f t="shared" si="3"/>
        <v>339.1</v>
      </c>
      <c r="K87" s="276">
        <f t="shared" si="3"/>
        <v>339.1</v>
      </c>
    </row>
    <row r="88" spans="1:11" ht="33.75">
      <c r="A88" s="176"/>
      <c r="B88" s="257" t="s">
        <v>316</v>
      </c>
      <c r="C88" s="275">
        <v>871</v>
      </c>
      <c r="D88" s="199" t="s">
        <v>280</v>
      </c>
      <c r="E88" s="199" t="s">
        <v>313</v>
      </c>
      <c r="F88" s="200" t="s">
        <v>303</v>
      </c>
      <c r="G88" s="200" t="s">
        <v>305</v>
      </c>
      <c r="H88" s="200" t="s">
        <v>317</v>
      </c>
      <c r="I88" s="209"/>
      <c r="J88" s="236">
        <f>J89+J90+J91</f>
        <v>339.1</v>
      </c>
      <c r="K88" s="236">
        <f>K89+K90+K91</f>
        <v>339.1</v>
      </c>
    </row>
    <row r="89" spans="1:11" ht="78.75">
      <c r="A89" s="176"/>
      <c r="B89" s="257" t="s">
        <v>318</v>
      </c>
      <c r="C89" s="275">
        <v>871</v>
      </c>
      <c r="D89" s="199" t="s">
        <v>280</v>
      </c>
      <c r="E89" s="199" t="s">
        <v>313</v>
      </c>
      <c r="F89" s="200" t="s">
        <v>303</v>
      </c>
      <c r="G89" s="200" t="s">
        <v>305</v>
      </c>
      <c r="H89" s="200" t="s">
        <v>317</v>
      </c>
      <c r="I89" s="199" t="s">
        <v>231</v>
      </c>
      <c r="J89" s="236">
        <v>277.9</v>
      </c>
      <c r="K89" s="236">
        <v>277.9</v>
      </c>
    </row>
    <row r="90" spans="1:11" ht="22.5">
      <c r="A90" s="176"/>
      <c r="B90" s="234" t="s">
        <v>265</v>
      </c>
      <c r="C90" s="235">
        <v>871</v>
      </c>
      <c r="D90" s="199" t="s">
        <v>280</v>
      </c>
      <c r="E90" s="199" t="s">
        <v>313</v>
      </c>
      <c r="F90" s="200" t="s">
        <v>303</v>
      </c>
      <c r="G90" s="200" t="s">
        <v>305</v>
      </c>
      <c r="H90" s="200" t="s">
        <v>317</v>
      </c>
      <c r="I90" s="199" t="s">
        <v>237</v>
      </c>
      <c r="J90" s="236">
        <v>39.6</v>
      </c>
      <c r="K90" s="236">
        <v>39.6</v>
      </c>
    </row>
    <row r="91" spans="1:11" ht="22.5">
      <c r="A91" s="176"/>
      <c r="B91" s="234" t="s">
        <v>319</v>
      </c>
      <c r="C91" s="235">
        <v>871</v>
      </c>
      <c r="D91" s="199" t="s">
        <v>280</v>
      </c>
      <c r="E91" s="199" t="s">
        <v>313</v>
      </c>
      <c r="F91" s="200" t="s">
        <v>303</v>
      </c>
      <c r="G91" s="200" t="s">
        <v>305</v>
      </c>
      <c r="H91" s="200" t="s">
        <v>317</v>
      </c>
      <c r="I91" s="199" t="s">
        <v>231</v>
      </c>
      <c r="J91" s="236">
        <v>21.6</v>
      </c>
      <c r="K91" s="236">
        <v>21.6</v>
      </c>
    </row>
    <row r="92" spans="1:11" ht="25.5">
      <c r="A92" s="176"/>
      <c r="B92" s="262" t="s">
        <v>320</v>
      </c>
      <c r="C92" s="263">
        <v>871</v>
      </c>
      <c r="D92" s="264" t="s">
        <v>313</v>
      </c>
      <c r="E92" s="264"/>
      <c r="F92" s="277"/>
      <c r="G92" s="277"/>
      <c r="H92" s="277"/>
      <c r="I92" s="278"/>
      <c r="J92" s="279">
        <f>J93+J105</f>
        <v>163.4</v>
      </c>
      <c r="K92" s="279">
        <f>K93+K105</f>
        <v>153.4</v>
      </c>
    </row>
    <row r="93" spans="1:11" ht="31.5">
      <c r="A93" s="176"/>
      <c r="B93" s="217" t="s">
        <v>321</v>
      </c>
      <c r="C93" s="218">
        <v>871</v>
      </c>
      <c r="D93" s="225" t="s">
        <v>313</v>
      </c>
      <c r="E93" s="225" t="s">
        <v>322</v>
      </c>
      <c r="F93" s="226"/>
      <c r="G93" s="226"/>
      <c r="H93" s="226"/>
      <c r="I93" s="226"/>
      <c r="J93" s="185">
        <f>J94+J98</f>
        <v>60.5</v>
      </c>
      <c r="K93" s="185">
        <f>K94+K98</f>
        <v>50.6</v>
      </c>
    </row>
    <row r="94" spans="1:11" ht="21.75">
      <c r="A94" s="176"/>
      <c r="B94" s="210" t="s">
        <v>240</v>
      </c>
      <c r="C94" s="187">
        <v>871</v>
      </c>
      <c r="D94" s="211" t="s">
        <v>313</v>
      </c>
      <c r="E94" s="211" t="s">
        <v>322</v>
      </c>
      <c r="F94" s="211" t="s">
        <v>241</v>
      </c>
      <c r="G94" s="211"/>
      <c r="H94" s="211"/>
      <c r="I94" s="188"/>
      <c r="J94" s="189">
        <f aca="true" t="shared" si="4" ref="J94:K96">J95</f>
        <v>35.5</v>
      </c>
      <c r="K94" s="189">
        <f t="shared" si="4"/>
        <v>25.6</v>
      </c>
    </row>
    <row r="95" spans="1:11" ht="42.75">
      <c r="A95" s="176"/>
      <c r="B95" s="212" t="s">
        <v>242</v>
      </c>
      <c r="C95" s="191">
        <v>871</v>
      </c>
      <c r="D95" s="202" t="s">
        <v>313</v>
      </c>
      <c r="E95" s="202" t="s">
        <v>322</v>
      </c>
      <c r="F95" s="202">
        <v>97</v>
      </c>
      <c r="G95" s="202">
        <v>2</v>
      </c>
      <c r="H95" s="202" t="s">
        <v>315</v>
      </c>
      <c r="I95" s="213"/>
      <c r="J95" s="193">
        <f t="shared" si="4"/>
        <v>35.5</v>
      </c>
      <c r="K95" s="193">
        <f t="shared" si="4"/>
        <v>25.6</v>
      </c>
    </row>
    <row r="96" spans="1:11" ht="22.5">
      <c r="A96" s="176"/>
      <c r="B96" s="231" t="s">
        <v>323</v>
      </c>
      <c r="C96" s="232">
        <v>871</v>
      </c>
      <c r="D96" s="196" t="s">
        <v>313</v>
      </c>
      <c r="E96" s="196" t="s">
        <v>322</v>
      </c>
      <c r="F96" s="196" t="s">
        <v>241</v>
      </c>
      <c r="G96" s="196" t="s">
        <v>233</v>
      </c>
      <c r="H96" s="196" t="s">
        <v>324</v>
      </c>
      <c r="I96" s="214"/>
      <c r="J96" s="204">
        <f t="shared" si="4"/>
        <v>35.5</v>
      </c>
      <c r="K96" s="204">
        <f t="shared" si="4"/>
        <v>25.6</v>
      </c>
    </row>
    <row r="97" spans="1:11" ht="56.25">
      <c r="A97" s="176"/>
      <c r="B97" s="280" t="s">
        <v>277</v>
      </c>
      <c r="C97" s="216">
        <v>871</v>
      </c>
      <c r="D97" s="200" t="s">
        <v>313</v>
      </c>
      <c r="E97" s="200" t="s">
        <v>322</v>
      </c>
      <c r="F97" s="200" t="s">
        <v>241</v>
      </c>
      <c r="G97" s="200" t="s">
        <v>233</v>
      </c>
      <c r="H97" s="200" t="s">
        <v>324</v>
      </c>
      <c r="I97" s="209">
        <v>500</v>
      </c>
      <c r="J97" s="236">
        <v>35.5</v>
      </c>
      <c r="K97" s="236">
        <v>25.6</v>
      </c>
    </row>
    <row r="98" spans="1:11" ht="42.75">
      <c r="A98" s="176"/>
      <c r="B98" s="210" t="s">
        <v>325</v>
      </c>
      <c r="C98" s="187">
        <v>871</v>
      </c>
      <c r="D98" s="211" t="s">
        <v>313</v>
      </c>
      <c r="E98" s="211" t="s">
        <v>322</v>
      </c>
      <c r="F98" s="211" t="s">
        <v>313</v>
      </c>
      <c r="G98" s="211"/>
      <c r="H98" s="211"/>
      <c r="I98" s="188"/>
      <c r="J98" s="189">
        <f>J99+J102</f>
        <v>25</v>
      </c>
      <c r="K98" s="189">
        <f>K99+K102</f>
        <v>25</v>
      </c>
    </row>
    <row r="99" spans="1:11" ht="84.75">
      <c r="A99" s="176"/>
      <c r="B99" s="237" t="s">
        <v>326</v>
      </c>
      <c r="C99" s="229">
        <v>871</v>
      </c>
      <c r="D99" s="202" t="s">
        <v>313</v>
      </c>
      <c r="E99" s="202" t="s">
        <v>322</v>
      </c>
      <c r="F99" s="202" t="s">
        <v>313</v>
      </c>
      <c r="G99" s="202" t="s">
        <v>227</v>
      </c>
      <c r="H99" s="202"/>
      <c r="I99" s="192"/>
      <c r="J99" s="193">
        <f>J100</f>
        <v>25</v>
      </c>
      <c r="K99" s="193">
        <f>K100</f>
        <v>25</v>
      </c>
    </row>
    <row r="100" spans="1:11" ht="95.25">
      <c r="A100" s="176"/>
      <c r="B100" s="194" t="s">
        <v>327</v>
      </c>
      <c r="C100" s="195">
        <v>871</v>
      </c>
      <c r="D100" s="203" t="s">
        <v>313</v>
      </c>
      <c r="E100" s="203" t="s">
        <v>322</v>
      </c>
      <c r="F100" s="203" t="s">
        <v>313</v>
      </c>
      <c r="G100" s="203" t="s">
        <v>227</v>
      </c>
      <c r="H100" s="203" t="s">
        <v>328</v>
      </c>
      <c r="I100" s="196"/>
      <c r="J100" s="197">
        <f>J101</f>
        <v>25</v>
      </c>
      <c r="K100" s="197">
        <f>K101</f>
        <v>25</v>
      </c>
    </row>
    <row r="101" spans="1:11" ht="22.5">
      <c r="A101" s="176"/>
      <c r="B101" s="234" t="s">
        <v>265</v>
      </c>
      <c r="C101" s="235">
        <v>871</v>
      </c>
      <c r="D101" s="200" t="s">
        <v>313</v>
      </c>
      <c r="E101" s="200" t="s">
        <v>322</v>
      </c>
      <c r="F101" s="200" t="s">
        <v>313</v>
      </c>
      <c r="G101" s="200" t="s">
        <v>227</v>
      </c>
      <c r="H101" s="200" t="s">
        <v>328</v>
      </c>
      <c r="I101" s="200" t="s">
        <v>237</v>
      </c>
      <c r="J101" s="236">
        <v>25</v>
      </c>
      <c r="K101" s="236">
        <v>25</v>
      </c>
    </row>
    <row r="102" spans="1:11" ht="63.75">
      <c r="A102" s="176"/>
      <c r="B102" s="237" t="s">
        <v>329</v>
      </c>
      <c r="C102" s="229">
        <v>871</v>
      </c>
      <c r="D102" s="202" t="s">
        <v>313</v>
      </c>
      <c r="E102" s="202" t="s">
        <v>322</v>
      </c>
      <c r="F102" s="202" t="s">
        <v>313</v>
      </c>
      <c r="G102" s="202" t="s">
        <v>233</v>
      </c>
      <c r="H102" s="202"/>
      <c r="I102" s="192"/>
      <c r="J102" s="193">
        <f>J103</f>
        <v>0</v>
      </c>
      <c r="K102" s="193">
        <f>K103</f>
        <v>0</v>
      </c>
    </row>
    <row r="103" spans="1:11" ht="84.75">
      <c r="A103" s="176"/>
      <c r="B103" s="194" t="s">
        <v>330</v>
      </c>
      <c r="C103" s="195">
        <v>871</v>
      </c>
      <c r="D103" s="203" t="s">
        <v>313</v>
      </c>
      <c r="E103" s="203" t="s">
        <v>322</v>
      </c>
      <c r="F103" s="203" t="s">
        <v>313</v>
      </c>
      <c r="G103" s="203" t="s">
        <v>233</v>
      </c>
      <c r="H103" s="203" t="s">
        <v>331</v>
      </c>
      <c r="I103" s="196"/>
      <c r="J103" s="197">
        <f>J104</f>
        <v>0</v>
      </c>
      <c r="K103" s="197">
        <f>K104</f>
        <v>0</v>
      </c>
    </row>
    <row r="104" spans="1:11" ht="22.5">
      <c r="A104" s="176"/>
      <c r="B104" s="234" t="s">
        <v>265</v>
      </c>
      <c r="C104" s="235">
        <v>871</v>
      </c>
      <c r="D104" s="207" t="s">
        <v>313</v>
      </c>
      <c r="E104" s="207" t="s">
        <v>322</v>
      </c>
      <c r="F104" s="207" t="s">
        <v>313</v>
      </c>
      <c r="G104" s="207" t="s">
        <v>233</v>
      </c>
      <c r="H104" s="207" t="s">
        <v>331</v>
      </c>
      <c r="I104" s="207" t="s">
        <v>237</v>
      </c>
      <c r="J104" s="201">
        <v>0</v>
      </c>
      <c r="K104" s="201">
        <v>0</v>
      </c>
    </row>
    <row r="105" spans="1:11" ht="12.75">
      <c r="A105" s="176"/>
      <c r="B105" s="217" t="s">
        <v>332</v>
      </c>
      <c r="C105" s="218">
        <v>871</v>
      </c>
      <c r="D105" s="225" t="s">
        <v>313</v>
      </c>
      <c r="E105" s="225" t="s">
        <v>333</v>
      </c>
      <c r="F105" s="225"/>
      <c r="G105" s="225"/>
      <c r="H105" s="225"/>
      <c r="I105" s="184"/>
      <c r="J105" s="185">
        <f>J106</f>
        <v>102.9</v>
      </c>
      <c r="K105" s="185">
        <f>K106</f>
        <v>102.8</v>
      </c>
    </row>
    <row r="106" spans="1:11" ht="42.75">
      <c r="A106" s="176"/>
      <c r="B106" s="210" t="s">
        <v>334</v>
      </c>
      <c r="C106" s="187">
        <v>871</v>
      </c>
      <c r="D106" s="211" t="s">
        <v>313</v>
      </c>
      <c r="E106" s="211" t="s">
        <v>333</v>
      </c>
      <c r="F106" s="211" t="s">
        <v>313</v>
      </c>
      <c r="G106" s="211"/>
      <c r="H106" s="211"/>
      <c r="I106" s="188"/>
      <c r="J106" s="189">
        <f>J107</f>
        <v>102.9</v>
      </c>
      <c r="K106" s="189">
        <f>K107</f>
        <v>102.8</v>
      </c>
    </row>
    <row r="107" spans="1:11" ht="63.75">
      <c r="A107" s="176"/>
      <c r="B107" s="212" t="s">
        <v>335</v>
      </c>
      <c r="C107" s="191">
        <v>871</v>
      </c>
      <c r="D107" s="202" t="s">
        <v>313</v>
      </c>
      <c r="E107" s="202" t="s">
        <v>333</v>
      </c>
      <c r="F107" s="202" t="s">
        <v>313</v>
      </c>
      <c r="G107" s="202" t="s">
        <v>274</v>
      </c>
      <c r="H107" s="202"/>
      <c r="I107" s="192"/>
      <c r="J107" s="193">
        <f>J108+J110</f>
        <v>102.9</v>
      </c>
      <c r="K107" s="193">
        <f>K108+K110</f>
        <v>102.8</v>
      </c>
    </row>
    <row r="108" spans="1:11" ht="84.75">
      <c r="A108" s="176"/>
      <c r="B108" s="281" t="s">
        <v>336</v>
      </c>
      <c r="C108" s="282">
        <v>871</v>
      </c>
      <c r="D108" s="203" t="s">
        <v>313</v>
      </c>
      <c r="E108" s="203" t="s">
        <v>333</v>
      </c>
      <c r="F108" s="203" t="s">
        <v>313</v>
      </c>
      <c r="G108" s="203" t="s">
        <v>274</v>
      </c>
      <c r="H108" s="203" t="s">
        <v>337</v>
      </c>
      <c r="I108" s="196"/>
      <c r="J108" s="197">
        <f>J109</f>
        <v>97.9</v>
      </c>
      <c r="K108" s="197">
        <f>K109</f>
        <v>97.8</v>
      </c>
    </row>
    <row r="109" spans="1:11" ht="22.5">
      <c r="A109" s="176"/>
      <c r="B109" s="234" t="s">
        <v>265</v>
      </c>
      <c r="C109" s="235">
        <v>871</v>
      </c>
      <c r="D109" s="200" t="s">
        <v>313</v>
      </c>
      <c r="E109" s="200" t="s">
        <v>333</v>
      </c>
      <c r="F109" s="200" t="s">
        <v>313</v>
      </c>
      <c r="G109" s="200" t="s">
        <v>274</v>
      </c>
      <c r="H109" s="200" t="s">
        <v>337</v>
      </c>
      <c r="I109" s="207" t="s">
        <v>237</v>
      </c>
      <c r="J109" s="201">
        <v>97.9</v>
      </c>
      <c r="K109" s="201">
        <v>97.8</v>
      </c>
    </row>
    <row r="110" spans="1:11" ht="74.25">
      <c r="A110" s="176"/>
      <c r="B110" s="194" t="s">
        <v>338</v>
      </c>
      <c r="C110" s="195">
        <v>871</v>
      </c>
      <c r="D110" s="203" t="s">
        <v>313</v>
      </c>
      <c r="E110" s="203" t="s">
        <v>333</v>
      </c>
      <c r="F110" s="203" t="s">
        <v>313</v>
      </c>
      <c r="G110" s="203" t="s">
        <v>274</v>
      </c>
      <c r="H110" s="203" t="s">
        <v>339</v>
      </c>
      <c r="I110" s="196"/>
      <c r="J110" s="197">
        <f>J111</f>
        <v>5</v>
      </c>
      <c r="K110" s="197">
        <f>K111</f>
        <v>5</v>
      </c>
    </row>
    <row r="111" spans="1:11" ht="22.5">
      <c r="A111" s="176"/>
      <c r="B111" s="234" t="s">
        <v>265</v>
      </c>
      <c r="C111" s="235">
        <v>871</v>
      </c>
      <c r="D111" s="200" t="s">
        <v>313</v>
      </c>
      <c r="E111" s="200" t="s">
        <v>333</v>
      </c>
      <c r="F111" s="200" t="s">
        <v>313</v>
      </c>
      <c r="G111" s="200" t="s">
        <v>274</v>
      </c>
      <c r="H111" s="200" t="s">
        <v>339</v>
      </c>
      <c r="I111" s="207" t="s">
        <v>237</v>
      </c>
      <c r="J111" s="201">
        <v>5</v>
      </c>
      <c r="K111" s="201">
        <v>5</v>
      </c>
    </row>
    <row r="112" spans="1:11" ht="12.75">
      <c r="A112" s="176"/>
      <c r="B112" s="283" t="s">
        <v>340</v>
      </c>
      <c r="C112" s="264">
        <v>871</v>
      </c>
      <c r="D112" s="284" t="s">
        <v>223</v>
      </c>
      <c r="E112" s="284"/>
      <c r="F112" s="265"/>
      <c r="G112" s="265"/>
      <c r="H112" s="265"/>
      <c r="I112" s="285"/>
      <c r="J112" s="279">
        <f>J113+J128</f>
        <v>7499.299999999999</v>
      </c>
      <c r="K112" s="279">
        <f>K113+K128</f>
        <v>6541.799999999999</v>
      </c>
    </row>
    <row r="113" spans="1:11" ht="12.75">
      <c r="A113" s="176"/>
      <c r="B113" s="286" t="s">
        <v>341</v>
      </c>
      <c r="C113" s="270">
        <v>871</v>
      </c>
      <c r="D113" s="225" t="s">
        <v>223</v>
      </c>
      <c r="E113" s="225" t="s">
        <v>322</v>
      </c>
      <c r="F113" s="287"/>
      <c r="G113" s="287"/>
      <c r="H113" s="287"/>
      <c r="I113" s="184"/>
      <c r="J113" s="288">
        <f>J114+J125</f>
        <v>7441.4</v>
      </c>
      <c r="K113" s="288">
        <f>K114+K125</f>
        <v>6523.9</v>
      </c>
    </row>
    <row r="114" spans="1:11" ht="32.25">
      <c r="A114" s="176"/>
      <c r="B114" s="289" t="s">
        <v>342</v>
      </c>
      <c r="C114" s="273">
        <v>871</v>
      </c>
      <c r="D114" s="211" t="s">
        <v>223</v>
      </c>
      <c r="E114" s="211" t="s">
        <v>322</v>
      </c>
      <c r="F114" s="211" t="s">
        <v>223</v>
      </c>
      <c r="G114" s="211"/>
      <c r="H114" s="211"/>
      <c r="I114" s="188"/>
      <c r="J114" s="189">
        <f>J115+J118</f>
        <v>5482.9</v>
      </c>
      <c r="K114" s="189">
        <f>K115+K118</f>
        <v>4757.3</v>
      </c>
    </row>
    <row r="115" spans="1:11" ht="63.75">
      <c r="A115" s="176"/>
      <c r="B115" s="290" t="s">
        <v>343</v>
      </c>
      <c r="C115" s="291">
        <v>871</v>
      </c>
      <c r="D115" s="291" t="s">
        <v>223</v>
      </c>
      <c r="E115" s="291" t="s">
        <v>322</v>
      </c>
      <c r="F115" s="202" t="s">
        <v>223</v>
      </c>
      <c r="G115" s="202" t="s">
        <v>227</v>
      </c>
      <c r="H115" s="202"/>
      <c r="I115" s="192"/>
      <c r="J115" s="193">
        <f>J116</f>
        <v>2489.1</v>
      </c>
      <c r="K115" s="193">
        <f>K116</f>
        <v>2289.3</v>
      </c>
    </row>
    <row r="116" spans="1:11" ht="53.25">
      <c r="A116" s="176"/>
      <c r="B116" s="281" t="s">
        <v>344</v>
      </c>
      <c r="C116" s="282">
        <v>871</v>
      </c>
      <c r="D116" s="282" t="s">
        <v>223</v>
      </c>
      <c r="E116" s="282" t="s">
        <v>322</v>
      </c>
      <c r="F116" s="203" t="s">
        <v>223</v>
      </c>
      <c r="G116" s="203" t="s">
        <v>227</v>
      </c>
      <c r="H116" s="203" t="s">
        <v>345</v>
      </c>
      <c r="I116" s="196"/>
      <c r="J116" s="197">
        <f>J117</f>
        <v>2489.1</v>
      </c>
      <c r="K116" s="197">
        <f>K117</f>
        <v>2289.3</v>
      </c>
    </row>
    <row r="117" spans="1:11" ht="22.5">
      <c r="A117" s="176"/>
      <c r="B117" s="234" t="s">
        <v>265</v>
      </c>
      <c r="C117" s="235">
        <v>871</v>
      </c>
      <c r="D117" s="292" t="s">
        <v>223</v>
      </c>
      <c r="E117" s="292" t="s">
        <v>322</v>
      </c>
      <c r="F117" s="200" t="s">
        <v>223</v>
      </c>
      <c r="G117" s="200" t="s">
        <v>227</v>
      </c>
      <c r="H117" s="200" t="s">
        <v>345</v>
      </c>
      <c r="I117" s="200" t="s">
        <v>237</v>
      </c>
      <c r="J117" s="236">
        <v>2489.1</v>
      </c>
      <c r="K117" s="236">
        <v>2289.3</v>
      </c>
    </row>
    <row r="118" spans="1:11" ht="74.25">
      <c r="A118" s="176"/>
      <c r="B118" s="293" t="s">
        <v>346</v>
      </c>
      <c r="C118" s="291">
        <v>871</v>
      </c>
      <c r="D118" s="294" t="s">
        <v>223</v>
      </c>
      <c r="E118" s="294" t="s">
        <v>322</v>
      </c>
      <c r="F118" s="202" t="s">
        <v>223</v>
      </c>
      <c r="G118" s="202" t="s">
        <v>233</v>
      </c>
      <c r="H118" s="202"/>
      <c r="I118" s="192"/>
      <c r="J118" s="193">
        <f>J119+J121+J123</f>
        <v>2993.8</v>
      </c>
      <c r="K118" s="193">
        <f>K119+K121+K123</f>
        <v>2468</v>
      </c>
    </row>
    <row r="119" spans="1:11" ht="74.25">
      <c r="A119" s="176"/>
      <c r="B119" s="281" t="s">
        <v>347</v>
      </c>
      <c r="C119" s="282">
        <v>871</v>
      </c>
      <c r="D119" s="282" t="s">
        <v>223</v>
      </c>
      <c r="E119" s="282" t="s">
        <v>322</v>
      </c>
      <c r="F119" s="203" t="s">
        <v>223</v>
      </c>
      <c r="G119" s="203" t="s">
        <v>233</v>
      </c>
      <c r="H119" s="203" t="s">
        <v>348</v>
      </c>
      <c r="I119" s="196"/>
      <c r="J119" s="197">
        <f>J120</f>
        <v>1170.1</v>
      </c>
      <c r="K119" s="197">
        <f>K120</f>
        <v>1169.9</v>
      </c>
    </row>
    <row r="120" spans="1:11" ht="22.5">
      <c r="A120" s="176"/>
      <c r="B120" s="234" t="s">
        <v>265</v>
      </c>
      <c r="C120" s="235">
        <v>871</v>
      </c>
      <c r="D120" s="292" t="s">
        <v>223</v>
      </c>
      <c r="E120" s="292" t="s">
        <v>322</v>
      </c>
      <c r="F120" s="200" t="s">
        <v>223</v>
      </c>
      <c r="G120" s="200" t="s">
        <v>233</v>
      </c>
      <c r="H120" s="200" t="s">
        <v>348</v>
      </c>
      <c r="I120" s="200" t="s">
        <v>237</v>
      </c>
      <c r="J120" s="236">
        <v>1170.1</v>
      </c>
      <c r="K120" s="236">
        <v>1169.9</v>
      </c>
    </row>
    <row r="121" spans="1:11" ht="95.25">
      <c r="A121" s="176"/>
      <c r="B121" s="281" t="s">
        <v>349</v>
      </c>
      <c r="C121" s="282">
        <v>871</v>
      </c>
      <c r="D121" s="282" t="s">
        <v>223</v>
      </c>
      <c r="E121" s="282" t="s">
        <v>322</v>
      </c>
      <c r="F121" s="203" t="s">
        <v>223</v>
      </c>
      <c r="G121" s="203" t="s">
        <v>233</v>
      </c>
      <c r="H121" s="203" t="s">
        <v>350</v>
      </c>
      <c r="I121" s="196"/>
      <c r="J121" s="197">
        <f>J122</f>
        <v>769</v>
      </c>
      <c r="K121" s="197">
        <f>K122</f>
        <v>768.9</v>
      </c>
    </row>
    <row r="122" spans="1:11" ht="22.5">
      <c r="A122" s="176"/>
      <c r="B122" s="234" t="s">
        <v>265</v>
      </c>
      <c r="C122" s="235">
        <v>871</v>
      </c>
      <c r="D122" s="292" t="s">
        <v>223</v>
      </c>
      <c r="E122" s="292" t="s">
        <v>322</v>
      </c>
      <c r="F122" s="200" t="s">
        <v>223</v>
      </c>
      <c r="G122" s="200" t="s">
        <v>233</v>
      </c>
      <c r="H122" s="200" t="s">
        <v>350</v>
      </c>
      <c r="I122" s="200" t="s">
        <v>237</v>
      </c>
      <c r="J122" s="236">
        <v>769</v>
      </c>
      <c r="K122" s="236">
        <v>768.9</v>
      </c>
    </row>
    <row r="123" spans="1:11" ht="74.25">
      <c r="A123" s="176"/>
      <c r="B123" s="281" t="s">
        <v>351</v>
      </c>
      <c r="C123" s="282">
        <v>871</v>
      </c>
      <c r="D123" s="282" t="s">
        <v>223</v>
      </c>
      <c r="E123" s="282" t="s">
        <v>322</v>
      </c>
      <c r="F123" s="203" t="s">
        <v>223</v>
      </c>
      <c r="G123" s="203" t="s">
        <v>233</v>
      </c>
      <c r="H123" s="203" t="s">
        <v>352</v>
      </c>
      <c r="I123" s="196"/>
      <c r="J123" s="197">
        <f>J124</f>
        <v>1054.7</v>
      </c>
      <c r="K123" s="197">
        <f>K124</f>
        <v>529.2</v>
      </c>
    </row>
    <row r="124" spans="1:11" ht="22.5">
      <c r="A124" s="176"/>
      <c r="B124" s="234" t="s">
        <v>265</v>
      </c>
      <c r="C124" s="235">
        <v>871</v>
      </c>
      <c r="D124" s="292" t="s">
        <v>223</v>
      </c>
      <c r="E124" s="292" t="s">
        <v>322</v>
      </c>
      <c r="F124" s="200" t="s">
        <v>223</v>
      </c>
      <c r="G124" s="200" t="s">
        <v>233</v>
      </c>
      <c r="H124" s="200" t="s">
        <v>352</v>
      </c>
      <c r="I124" s="200" t="s">
        <v>237</v>
      </c>
      <c r="J124" s="201">
        <v>1054.7</v>
      </c>
      <c r="K124" s="201">
        <v>529.2</v>
      </c>
    </row>
    <row r="125" spans="1:11" ht="12.75">
      <c r="A125" s="176"/>
      <c r="B125" s="295" t="s">
        <v>302</v>
      </c>
      <c r="C125" s="296">
        <v>871</v>
      </c>
      <c r="D125" s="296" t="s">
        <v>223</v>
      </c>
      <c r="E125" s="296" t="s">
        <v>322</v>
      </c>
      <c r="F125" s="254" t="s">
        <v>303</v>
      </c>
      <c r="G125" s="297"/>
      <c r="H125" s="297"/>
      <c r="I125" s="297"/>
      <c r="J125" s="256">
        <f>J126</f>
        <v>1958.5</v>
      </c>
      <c r="K125" s="256">
        <f>K126</f>
        <v>1766.6</v>
      </c>
    </row>
    <row r="126" spans="1:11" ht="12.75">
      <c r="A126" s="176"/>
      <c r="B126" s="257" t="s">
        <v>304</v>
      </c>
      <c r="C126" s="235">
        <v>871</v>
      </c>
      <c r="D126" s="298" t="s">
        <v>223</v>
      </c>
      <c r="E126" s="298" t="s">
        <v>322</v>
      </c>
      <c r="F126" s="200" t="s">
        <v>303</v>
      </c>
      <c r="G126" s="200" t="s">
        <v>305</v>
      </c>
      <c r="H126" s="200"/>
      <c r="I126" s="200"/>
      <c r="J126" s="201">
        <f>J127</f>
        <v>1958.5</v>
      </c>
      <c r="K126" s="201">
        <f>K127</f>
        <v>1766.6</v>
      </c>
    </row>
    <row r="127" spans="1:11" ht="33.75">
      <c r="A127" s="176"/>
      <c r="B127" s="234" t="s">
        <v>353</v>
      </c>
      <c r="C127" s="235">
        <v>871</v>
      </c>
      <c r="D127" s="298" t="s">
        <v>223</v>
      </c>
      <c r="E127" s="298" t="s">
        <v>322</v>
      </c>
      <c r="F127" s="200" t="s">
        <v>303</v>
      </c>
      <c r="G127" s="200" t="s">
        <v>305</v>
      </c>
      <c r="H127" s="200" t="s">
        <v>354</v>
      </c>
      <c r="I127" s="200" t="s">
        <v>237</v>
      </c>
      <c r="J127" s="201">
        <v>1958.5</v>
      </c>
      <c r="K127" s="201">
        <v>1766.6</v>
      </c>
    </row>
    <row r="128" spans="1:11" ht="12.75">
      <c r="A128" s="176"/>
      <c r="B128" s="286" t="s">
        <v>355</v>
      </c>
      <c r="C128" s="270">
        <v>871</v>
      </c>
      <c r="D128" s="225" t="s">
        <v>223</v>
      </c>
      <c r="E128" s="225" t="s">
        <v>356</v>
      </c>
      <c r="F128" s="287"/>
      <c r="G128" s="287"/>
      <c r="H128" s="287"/>
      <c r="I128" s="184"/>
      <c r="J128" s="288">
        <f>J129</f>
        <v>57.9</v>
      </c>
      <c r="K128" s="288">
        <f>K129</f>
        <v>17.9</v>
      </c>
    </row>
    <row r="129" spans="1:11" ht="21.75">
      <c r="A129" s="176"/>
      <c r="B129" s="299" t="s">
        <v>240</v>
      </c>
      <c r="C129" s="300">
        <v>871</v>
      </c>
      <c r="D129" s="301" t="s">
        <v>223</v>
      </c>
      <c r="E129" s="301" t="s">
        <v>356</v>
      </c>
      <c r="F129" s="301" t="s">
        <v>241</v>
      </c>
      <c r="G129" s="301"/>
      <c r="H129" s="301"/>
      <c r="I129" s="302"/>
      <c r="J129" s="303">
        <f>J130</f>
        <v>57.9</v>
      </c>
      <c r="K129" s="303">
        <f>K130</f>
        <v>17.9</v>
      </c>
    </row>
    <row r="130" spans="1:11" ht="42.75">
      <c r="A130" s="176"/>
      <c r="B130" s="304" t="s">
        <v>242</v>
      </c>
      <c r="C130" s="305">
        <v>871</v>
      </c>
      <c r="D130" s="306" t="s">
        <v>223</v>
      </c>
      <c r="E130" s="306" t="s">
        <v>356</v>
      </c>
      <c r="F130" s="306">
        <v>97</v>
      </c>
      <c r="G130" s="306">
        <v>2</v>
      </c>
      <c r="H130" s="306" t="s">
        <v>315</v>
      </c>
      <c r="I130" s="307"/>
      <c r="J130" s="308">
        <f>J131+J133</f>
        <v>57.9</v>
      </c>
      <c r="K130" s="308">
        <f>K131+K133</f>
        <v>17.9</v>
      </c>
    </row>
    <row r="131" spans="1:11" ht="33.75">
      <c r="A131" s="176"/>
      <c r="B131" s="309" t="s">
        <v>357</v>
      </c>
      <c r="C131" s="310">
        <v>871</v>
      </c>
      <c r="D131" s="311" t="s">
        <v>223</v>
      </c>
      <c r="E131" s="311" t="s">
        <v>356</v>
      </c>
      <c r="F131" s="311" t="s">
        <v>241</v>
      </c>
      <c r="G131" s="311" t="s">
        <v>233</v>
      </c>
      <c r="H131" s="311" t="s">
        <v>358</v>
      </c>
      <c r="I131" s="312"/>
      <c r="J131" s="313">
        <f>J132</f>
        <v>40</v>
      </c>
      <c r="K131" s="313">
        <f>K132</f>
        <v>0</v>
      </c>
    </row>
    <row r="132" spans="1:11" ht="56.25">
      <c r="A132" s="176"/>
      <c r="B132" s="240" t="s">
        <v>277</v>
      </c>
      <c r="C132" s="314">
        <v>871</v>
      </c>
      <c r="D132" s="315" t="s">
        <v>223</v>
      </c>
      <c r="E132" s="315" t="s">
        <v>356</v>
      </c>
      <c r="F132" s="315" t="s">
        <v>241</v>
      </c>
      <c r="G132" s="315" t="s">
        <v>233</v>
      </c>
      <c r="H132" s="315" t="s">
        <v>358</v>
      </c>
      <c r="I132" s="316" t="s">
        <v>278</v>
      </c>
      <c r="J132" s="317">
        <v>40</v>
      </c>
      <c r="K132" s="317">
        <v>0</v>
      </c>
    </row>
    <row r="133" spans="1:11" ht="22.5">
      <c r="A133" s="176"/>
      <c r="B133" s="309" t="s">
        <v>359</v>
      </c>
      <c r="C133" s="310">
        <v>871</v>
      </c>
      <c r="D133" s="311" t="s">
        <v>223</v>
      </c>
      <c r="E133" s="311" t="s">
        <v>356</v>
      </c>
      <c r="F133" s="311" t="s">
        <v>241</v>
      </c>
      <c r="G133" s="311" t="s">
        <v>233</v>
      </c>
      <c r="H133" s="311" t="s">
        <v>360</v>
      </c>
      <c r="I133" s="312"/>
      <c r="J133" s="313">
        <f>J134</f>
        <v>17.9</v>
      </c>
      <c r="K133" s="313">
        <f>K134</f>
        <v>17.9</v>
      </c>
    </row>
    <row r="134" spans="1:11" ht="56.25">
      <c r="A134" s="176"/>
      <c r="B134" s="240" t="s">
        <v>277</v>
      </c>
      <c r="C134" s="314">
        <v>871</v>
      </c>
      <c r="D134" s="315" t="s">
        <v>223</v>
      </c>
      <c r="E134" s="315" t="s">
        <v>356</v>
      </c>
      <c r="F134" s="315" t="s">
        <v>241</v>
      </c>
      <c r="G134" s="315" t="s">
        <v>233</v>
      </c>
      <c r="H134" s="315" t="s">
        <v>360</v>
      </c>
      <c r="I134" s="316" t="s">
        <v>278</v>
      </c>
      <c r="J134" s="317">
        <v>17.9</v>
      </c>
      <c r="K134" s="317">
        <v>17.9</v>
      </c>
    </row>
    <row r="135" spans="1:11" ht="12.75">
      <c r="A135" s="176"/>
      <c r="B135" s="262" t="s">
        <v>361</v>
      </c>
      <c r="C135" s="263">
        <v>871</v>
      </c>
      <c r="D135" s="264" t="s">
        <v>362</v>
      </c>
      <c r="E135" s="264"/>
      <c r="F135" s="265"/>
      <c r="G135" s="265"/>
      <c r="H135" s="318"/>
      <c r="I135" s="319"/>
      <c r="J135" s="181">
        <f>J136+J156+J174+J202</f>
        <v>11324.7</v>
      </c>
      <c r="K135" s="181">
        <f>K136+K156+K174+K202</f>
        <v>10128.400000000001</v>
      </c>
    </row>
    <row r="136" spans="1:11" ht="12.75">
      <c r="A136" s="176"/>
      <c r="B136" s="286" t="s">
        <v>363</v>
      </c>
      <c r="C136" s="270">
        <v>871</v>
      </c>
      <c r="D136" s="225" t="s">
        <v>362</v>
      </c>
      <c r="E136" s="225" t="s">
        <v>221</v>
      </c>
      <c r="F136" s="287"/>
      <c r="G136" s="287"/>
      <c r="H136" s="320"/>
      <c r="I136" s="321"/>
      <c r="J136" s="185">
        <f>J137+J149+J153</f>
        <v>784.5999999999999</v>
      </c>
      <c r="K136" s="185">
        <f>K137+K149+K153</f>
        <v>492.00000000000006</v>
      </c>
    </row>
    <row r="137" spans="1:11" ht="32.25">
      <c r="A137" s="176"/>
      <c r="B137" s="210" t="s">
        <v>364</v>
      </c>
      <c r="C137" s="187">
        <v>871</v>
      </c>
      <c r="D137" s="187" t="s">
        <v>362</v>
      </c>
      <c r="E137" s="187" t="s">
        <v>221</v>
      </c>
      <c r="F137" s="211" t="s">
        <v>362</v>
      </c>
      <c r="G137" s="211"/>
      <c r="H137" s="211"/>
      <c r="I137" s="188"/>
      <c r="J137" s="189">
        <f>J138+J141+J144</f>
        <v>518.8</v>
      </c>
      <c r="K137" s="189">
        <f>K138+K141+K144</f>
        <v>408.40000000000003</v>
      </c>
    </row>
    <row r="138" spans="1:11" ht="74.25">
      <c r="A138" s="176"/>
      <c r="B138" s="212" t="s">
        <v>365</v>
      </c>
      <c r="C138" s="191">
        <v>871</v>
      </c>
      <c r="D138" s="191" t="s">
        <v>362</v>
      </c>
      <c r="E138" s="191" t="s">
        <v>221</v>
      </c>
      <c r="F138" s="202" t="s">
        <v>362</v>
      </c>
      <c r="G138" s="202" t="s">
        <v>227</v>
      </c>
      <c r="H138" s="202"/>
      <c r="I138" s="192"/>
      <c r="J138" s="193">
        <f>J139</f>
        <v>100</v>
      </c>
      <c r="K138" s="193">
        <f>K139</f>
        <v>62.2</v>
      </c>
    </row>
    <row r="139" spans="1:11" ht="74.25">
      <c r="A139" s="176"/>
      <c r="B139" s="194" t="s">
        <v>366</v>
      </c>
      <c r="C139" s="195">
        <v>871</v>
      </c>
      <c r="D139" s="195" t="s">
        <v>362</v>
      </c>
      <c r="E139" s="195" t="s">
        <v>221</v>
      </c>
      <c r="F139" s="203" t="s">
        <v>362</v>
      </c>
      <c r="G139" s="203" t="s">
        <v>227</v>
      </c>
      <c r="H139" s="203" t="s">
        <v>367</v>
      </c>
      <c r="I139" s="196"/>
      <c r="J139" s="197">
        <f>J140</f>
        <v>100</v>
      </c>
      <c r="K139" s="197">
        <f>K140</f>
        <v>62.2</v>
      </c>
    </row>
    <row r="140" spans="1:11" ht="22.5">
      <c r="A140" s="176"/>
      <c r="B140" s="234" t="s">
        <v>265</v>
      </c>
      <c r="C140" s="235">
        <v>871</v>
      </c>
      <c r="D140" s="216" t="s">
        <v>362</v>
      </c>
      <c r="E140" s="216" t="s">
        <v>221</v>
      </c>
      <c r="F140" s="200" t="s">
        <v>362</v>
      </c>
      <c r="G140" s="200" t="s">
        <v>227</v>
      </c>
      <c r="H140" s="200" t="s">
        <v>367</v>
      </c>
      <c r="I140" s="200">
        <v>200</v>
      </c>
      <c r="J140" s="322">
        <v>100</v>
      </c>
      <c r="K140" s="322">
        <v>62.2</v>
      </c>
    </row>
    <row r="141" spans="1:11" ht="63.75">
      <c r="A141" s="176"/>
      <c r="B141" s="212" t="s">
        <v>368</v>
      </c>
      <c r="C141" s="191">
        <v>871</v>
      </c>
      <c r="D141" s="191" t="s">
        <v>362</v>
      </c>
      <c r="E141" s="191" t="s">
        <v>221</v>
      </c>
      <c r="F141" s="202" t="s">
        <v>362</v>
      </c>
      <c r="G141" s="202" t="s">
        <v>233</v>
      </c>
      <c r="H141" s="202"/>
      <c r="I141" s="192"/>
      <c r="J141" s="193">
        <f>J142</f>
        <v>200</v>
      </c>
      <c r="K141" s="193">
        <f>K142</f>
        <v>127.4</v>
      </c>
    </row>
    <row r="142" spans="1:11" ht="74.25">
      <c r="A142" s="176"/>
      <c r="B142" s="194" t="s">
        <v>369</v>
      </c>
      <c r="C142" s="195">
        <v>871</v>
      </c>
      <c r="D142" s="195" t="s">
        <v>362</v>
      </c>
      <c r="E142" s="195" t="s">
        <v>221</v>
      </c>
      <c r="F142" s="203" t="s">
        <v>362</v>
      </c>
      <c r="G142" s="203" t="s">
        <v>233</v>
      </c>
      <c r="H142" s="203" t="s">
        <v>367</v>
      </c>
      <c r="I142" s="196"/>
      <c r="J142" s="197">
        <f>J143</f>
        <v>200</v>
      </c>
      <c r="K142" s="197">
        <f>K143</f>
        <v>127.4</v>
      </c>
    </row>
    <row r="143" spans="1:11" ht="22.5">
      <c r="A143" s="176"/>
      <c r="B143" s="234" t="s">
        <v>265</v>
      </c>
      <c r="C143" s="235">
        <v>871</v>
      </c>
      <c r="D143" s="216" t="s">
        <v>362</v>
      </c>
      <c r="E143" s="216" t="s">
        <v>221</v>
      </c>
      <c r="F143" s="200" t="s">
        <v>362</v>
      </c>
      <c r="G143" s="200" t="s">
        <v>233</v>
      </c>
      <c r="H143" s="200" t="s">
        <v>367</v>
      </c>
      <c r="I143" s="200">
        <v>200</v>
      </c>
      <c r="J143" s="322">
        <v>200</v>
      </c>
      <c r="K143" s="322">
        <v>127.4</v>
      </c>
    </row>
    <row r="144" spans="1:11" ht="74.25">
      <c r="A144" s="176"/>
      <c r="B144" s="212" t="s">
        <v>370</v>
      </c>
      <c r="C144" s="191">
        <v>871</v>
      </c>
      <c r="D144" s="191" t="s">
        <v>362</v>
      </c>
      <c r="E144" s="191" t="s">
        <v>221</v>
      </c>
      <c r="F144" s="202" t="s">
        <v>362</v>
      </c>
      <c r="G144" s="202" t="s">
        <v>274</v>
      </c>
      <c r="H144" s="202"/>
      <c r="I144" s="192"/>
      <c r="J144" s="193">
        <f>J145+J147</f>
        <v>218.8</v>
      </c>
      <c r="K144" s="193">
        <f>K145+K147</f>
        <v>218.8</v>
      </c>
    </row>
    <row r="145" spans="1:11" ht="74.25">
      <c r="A145" s="176"/>
      <c r="B145" s="194" t="s">
        <v>371</v>
      </c>
      <c r="C145" s="195">
        <v>871</v>
      </c>
      <c r="D145" s="195" t="s">
        <v>362</v>
      </c>
      <c r="E145" s="195" t="s">
        <v>221</v>
      </c>
      <c r="F145" s="203" t="s">
        <v>362</v>
      </c>
      <c r="G145" s="203" t="s">
        <v>274</v>
      </c>
      <c r="H145" s="203" t="s">
        <v>367</v>
      </c>
      <c r="I145" s="196"/>
      <c r="J145" s="197">
        <f>J146</f>
        <v>218.8</v>
      </c>
      <c r="K145" s="197">
        <f>K146</f>
        <v>218.8</v>
      </c>
    </row>
    <row r="146" spans="1:11" ht="22.5">
      <c r="A146" s="176"/>
      <c r="B146" s="234" t="s">
        <v>265</v>
      </c>
      <c r="C146" s="235">
        <v>871</v>
      </c>
      <c r="D146" s="216" t="s">
        <v>362</v>
      </c>
      <c r="E146" s="216" t="s">
        <v>221</v>
      </c>
      <c r="F146" s="200" t="s">
        <v>362</v>
      </c>
      <c r="G146" s="200" t="s">
        <v>274</v>
      </c>
      <c r="H146" s="200" t="s">
        <v>367</v>
      </c>
      <c r="I146" s="200">
        <v>200</v>
      </c>
      <c r="J146" s="322">
        <v>218.8</v>
      </c>
      <c r="K146" s="322">
        <v>218.8</v>
      </c>
    </row>
    <row r="147" spans="1:11" ht="74.25">
      <c r="A147" s="176"/>
      <c r="B147" s="194" t="s">
        <v>372</v>
      </c>
      <c r="C147" s="195">
        <v>871</v>
      </c>
      <c r="D147" s="195" t="s">
        <v>362</v>
      </c>
      <c r="E147" s="195" t="s">
        <v>221</v>
      </c>
      <c r="F147" s="203" t="s">
        <v>362</v>
      </c>
      <c r="G147" s="203" t="s">
        <v>274</v>
      </c>
      <c r="H147" s="203" t="s">
        <v>373</v>
      </c>
      <c r="I147" s="196"/>
      <c r="J147" s="197">
        <f>J148</f>
        <v>0</v>
      </c>
      <c r="K147" s="197">
        <f>K148</f>
        <v>0</v>
      </c>
    </row>
    <row r="148" spans="1:11" ht="22.5">
      <c r="A148" s="176"/>
      <c r="B148" s="234" t="s">
        <v>265</v>
      </c>
      <c r="C148" s="235">
        <v>871</v>
      </c>
      <c r="D148" s="216" t="s">
        <v>362</v>
      </c>
      <c r="E148" s="216" t="s">
        <v>221</v>
      </c>
      <c r="F148" s="200" t="s">
        <v>362</v>
      </c>
      <c r="G148" s="200" t="s">
        <v>274</v>
      </c>
      <c r="H148" s="200" t="s">
        <v>373</v>
      </c>
      <c r="I148" s="200" t="s">
        <v>239</v>
      </c>
      <c r="J148" s="322">
        <v>0</v>
      </c>
      <c r="K148" s="322">
        <v>0</v>
      </c>
    </row>
    <row r="149" spans="1:11" ht="42.75">
      <c r="A149" s="176"/>
      <c r="B149" s="186" t="s">
        <v>291</v>
      </c>
      <c r="C149" s="187">
        <v>871</v>
      </c>
      <c r="D149" s="187" t="s">
        <v>362</v>
      </c>
      <c r="E149" s="187" t="s">
        <v>221</v>
      </c>
      <c r="F149" s="211" t="s">
        <v>221</v>
      </c>
      <c r="G149" s="211"/>
      <c r="H149" s="211"/>
      <c r="I149" s="188"/>
      <c r="J149" s="189">
        <f aca="true" t="shared" si="5" ref="J149:K151">J150</f>
        <v>5.6</v>
      </c>
      <c r="K149" s="189">
        <f t="shared" si="5"/>
        <v>5.6</v>
      </c>
    </row>
    <row r="150" spans="1:11" ht="63.75">
      <c r="A150" s="176"/>
      <c r="B150" s="190" t="s">
        <v>374</v>
      </c>
      <c r="C150" s="191">
        <v>871</v>
      </c>
      <c r="D150" s="191" t="s">
        <v>362</v>
      </c>
      <c r="E150" s="191" t="s">
        <v>221</v>
      </c>
      <c r="F150" s="202" t="s">
        <v>221</v>
      </c>
      <c r="G150" s="202" t="s">
        <v>233</v>
      </c>
      <c r="H150" s="202"/>
      <c r="I150" s="192"/>
      <c r="J150" s="193">
        <f t="shared" si="5"/>
        <v>5.6</v>
      </c>
      <c r="K150" s="193">
        <f t="shared" si="5"/>
        <v>5.6</v>
      </c>
    </row>
    <row r="151" spans="1:11" ht="74.25">
      <c r="A151" s="176"/>
      <c r="B151" s="205" t="s">
        <v>375</v>
      </c>
      <c r="C151" s="195">
        <v>871</v>
      </c>
      <c r="D151" s="195" t="s">
        <v>362</v>
      </c>
      <c r="E151" s="195" t="s">
        <v>221</v>
      </c>
      <c r="F151" s="203" t="s">
        <v>221</v>
      </c>
      <c r="G151" s="203" t="s">
        <v>233</v>
      </c>
      <c r="H151" s="203" t="s">
        <v>376</v>
      </c>
      <c r="I151" s="196"/>
      <c r="J151" s="197">
        <f t="shared" si="5"/>
        <v>5.6</v>
      </c>
      <c r="K151" s="197">
        <f t="shared" si="5"/>
        <v>5.6</v>
      </c>
    </row>
    <row r="152" spans="1:11" ht="22.5">
      <c r="A152" s="176"/>
      <c r="B152" s="234" t="s">
        <v>265</v>
      </c>
      <c r="C152" s="235">
        <v>871</v>
      </c>
      <c r="D152" s="216" t="s">
        <v>362</v>
      </c>
      <c r="E152" s="200" t="s">
        <v>221</v>
      </c>
      <c r="F152" s="200" t="s">
        <v>221</v>
      </c>
      <c r="G152" s="200" t="s">
        <v>233</v>
      </c>
      <c r="H152" s="216" t="s">
        <v>376</v>
      </c>
      <c r="I152" s="323">
        <v>200</v>
      </c>
      <c r="J152" s="201">
        <v>5.6</v>
      </c>
      <c r="K152" s="201">
        <v>5.6</v>
      </c>
    </row>
    <row r="153" spans="1:11" ht="12.75">
      <c r="A153" s="176"/>
      <c r="B153" s="295" t="s">
        <v>302</v>
      </c>
      <c r="C153" s="324">
        <v>871</v>
      </c>
      <c r="D153" s="324" t="s">
        <v>362</v>
      </c>
      <c r="E153" s="324" t="s">
        <v>221</v>
      </c>
      <c r="F153" s="254" t="s">
        <v>303</v>
      </c>
      <c r="G153" s="254"/>
      <c r="H153" s="324"/>
      <c r="I153" s="255"/>
      <c r="J153" s="256">
        <f>J154</f>
        <v>260.2</v>
      </c>
      <c r="K153" s="256">
        <f>K154</f>
        <v>78</v>
      </c>
    </row>
    <row r="154" spans="1:11" ht="12.75">
      <c r="A154" s="176"/>
      <c r="B154" s="257" t="s">
        <v>304</v>
      </c>
      <c r="C154" s="325">
        <v>871</v>
      </c>
      <c r="D154" s="325" t="s">
        <v>362</v>
      </c>
      <c r="E154" s="325" t="s">
        <v>221</v>
      </c>
      <c r="F154" s="200" t="s">
        <v>303</v>
      </c>
      <c r="G154" s="200" t="s">
        <v>305</v>
      </c>
      <c r="H154" s="216"/>
      <c r="I154" s="323"/>
      <c r="J154" s="201">
        <f>J155</f>
        <v>260.2</v>
      </c>
      <c r="K154" s="201">
        <f>K155</f>
        <v>78</v>
      </c>
    </row>
    <row r="155" spans="1:11" ht="33.75">
      <c r="A155" s="176"/>
      <c r="B155" s="234" t="s">
        <v>353</v>
      </c>
      <c r="C155" s="235">
        <v>871</v>
      </c>
      <c r="D155" s="326" t="s">
        <v>362</v>
      </c>
      <c r="E155" s="245" t="s">
        <v>221</v>
      </c>
      <c r="F155" s="200" t="s">
        <v>303</v>
      </c>
      <c r="G155" s="200" t="s">
        <v>305</v>
      </c>
      <c r="H155" s="216">
        <v>8055</v>
      </c>
      <c r="I155" s="323">
        <v>200</v>
      </c>
      <c r="J155" s="201">
        <v>260.2</v>
      </c>
      <c r="K155" s="201">
        <v>78</v>
      </c>
    </row>
    <row r="156" spans="1:11" ht="12.75">
      <c r="A156" s="176"/>
      <c r="B156" s="286" t="s">
        <v>377</v>
      </c>
      <c r="C156" s="270">
        <v>871</v>
      </c>
      <c r="D156" s="225" t="s">
        <v>362</v>
      </c>
      <c r="E156" s="225" t="s">
        <v>280</v>
      </c>
      <c r="F156" s="287"/>
      <c r="G156" s="287"/>
      <c r="H156" s="287"/>
      <c r="I156" s="327"/>
      <c r="J156" s="288">
        <f>J157+J163+J169+J171</f>
        <v>2761.1</v>
      </c>
      <c r="K156" s="288">
        <f>K157+K163+K169+K171</f>
        <v>1928.9999999999998</v>
      </c>
    </row>
    <row r="157" spans="1:11" ht="42.75">
      <c r="A157" s="176"/>
      <c r="B157" s="186" t="s">
        <v>291</v>
      </c>
      <c r="C157" s="187">
        <v>871</v>
      </c>
      <c r="D157" s="187" t="s">
        <v>362</v>
      </c>
      <c r="E157" s="187" t="s">
        <v>280</v>
      </c>
      <c r="F157" s="211" t="s">
        <v>221</v>
      </c>
      <c r="G157" s="211"/>
      <c r="H157" s="211"/>
      <c r="I157" s="211"/>
      <c r="J157" s="189">
        <f>J158</f>
        <v>2.9</v>
      </c>
      <c r="K157" s="189">
        <f>K158</f>
        <v>2.8</v>
      </c>
    </row>
    <row r="158" spans="1:11" ht="63.75">
      <c r="A158" s="176"/>
      <c r="B158" s="190" t="s">
        <v>378</v>
      </c>
      <c r="C158" s="191">
        <v>871</v>
      </c>
      <c r="D158" s="191" t="s">
        <v>362</v>
      </c>
      <c r="E158" s="191" t="s">
        <v>280</v>
      </c>
      <c r="F158" s="202" t="s">
        <v>221</v>
      </c>
      <c r="G158" s="202" t="s">
        <v>233</v>
      </c>
      <c r="H158" s="202"/>
      <c r="I158" s="202"/>
      <c r="J158" s="193">
        <f>J159+J161</f>
        <v>2.9</v>
      </c>
      <c r="K158" s="193">
        <f>K159+K161</f>
        <v>2.8</v>
      </c>
    </row>
    <row r="159" spans="1:11" ht="74.25">
      <c r="A159" s="176"/>
      <c r="B159" s="205" t="s">
        <v>379</v>
      </c>
      <c r="C159" s="195">
        <v>871</v>
      </c>
      <c r="D159" s="195" t="s">
        <v>362</v>
      </c>
      <c r="E159" s="195" t="s">
        <v>280</v>
      </c>
      <c r="F159" s="203" t="s">
        <v>221</v>
      </c>
      <c r="G159" s="203" t="s">
        <v>233</v>
      </c>
      <c r="H159" s="203" t="s">
        <v>380</v>
      </c>
      <c r="I159" s="203"/>
      <c r="J159" s="197">
        <f>J160</f>
        <v>2.9</v>
      </c>
      <c r="K159" s="197">
        <f>K160</f>
        <v>2.8</v>
      </c>
    </row>
    <row r="160" spans="1:11" ht="22.5">
      <c r="A160" s="176"/>
      <c r="B160" s="234" t="s">
        <v>265</v>
      </c>
      <c r="C160" s="235">
        <v>871</v>
      </c>
      <c r="D160" s="216" t="s">
        <v>362</v>
      </c>
      <c r="E160" s="200" t="s">
        <v>280</v>
      </c>
      <c r="F160" s="200" t="s">
        <v>221</v>
      </c>
      <c r="G160" s="200" t="s">
        <v>233</v>
      </c>
      <c r="H160" s="216" t="s">
        <v>380</v>
      </c>
      <c r="I160" s="200" t="s">
        <v>237</v>
      </c>
      <c r="J160" s="236">
        <v>2.9</v>
      </c>
      <c r="K160" s="236">
        <v>2.8</v>
      </c>
    </row>
    <row r="161" spans="1:11" ht="74.25">
      <c r="A161" s="176"/>
      <c r="B161" s="205" t="s">
        <v>375</v>
      </c>
      <c r="C161" s="195">
        <v>871</v>
      </c>
      <c r="D161" s="195" t="s">
        <v>362</v>
      </c>
      <c r="E161" s="195" t="s">
        <v>280</v>
      </c>
      <c r="F161" s="203" t="s">
        <v>221</v>
      </c>
      <c r="G161" s="203" t="s">
        <v>233</v>
      </c>
      <c r="H161" s="203" t="s">
        <v>376</v>
      </c>
      <c r="I161" s="203"/>
      <c r="J161" s="197">
        <f>J162</f>
        <v>0</v>
      </c>
      <c r="K161" s="197">
        <f>K162</f>
        <v>0</v>
      </c>
    </row>
    <row r="162" spans="1:11" ht="22.5">
      <c r="A162" s="176"/>
      <c r="B162" s="234" t="s">
        <v>265</v>
      </c>
      <c r="C162" s="235">
        <v>871</v>
      </c>
      <c r="D162" s="216" t="s">
        <v>362</v>
      </c>
      <c r="E162" s="200" t="s">
        <v>280</v>
      </c>
      <c r="F162" s="200" t="s">
        <v>221</v>
      </c>
      <c r="G162" s="200" t="s">
        <v>233</v>
      </c>
      <c r="H162" s="216" t="s">
        <v>376</v>
      </c>
      <c r="I162" s="200" t="s">
        <v>237</v>
      </c>
      <c r="J162" s="236">
        <v>0</v>
      </c>
      <c r="K162" s="236">
        <v>0</v>
      </c>
    </row>
    <row r="163" spans="1:11" ht="32.25">
      <c r="A163" s="176"/>
      <c r="B163" s="210" t="s">
        <v>364</v>
      </c>
      <c r="C163" s="187">
        <v>871</v>
      </c>
      <c r="D163" s="187" t="s">
        <v>362</v>
      </c>
      <c r="E163" s="187" t="s">
        <v>280</v>
      </c>
      <c r="F163" s="211" t="s">
        <v>362</v>
      </c>
      <c r="G163" s="211"/>
      <c r="H163" s="211"/>
      <c r="I163" s="211"/>
      <c r="J163" s="189">
        <f>J164</f>
        <v>824.4</v>
      </c>
      <c r="K163" s="189">
        <f>K164</f>
        <v>746.9</v>
      </c>
    </row>
    <row r="164" spans="1:11" ht="63.75">
      <c r="A164" s="176"/>
      <c r="B164" s="190" t="s">
        <v>381</v>
      </c>
      <c r="C164" s="191">
        <v>871</v>
      </c>
      <c r="D164" s="191" t="s">
        <v>362</v>
      </c>
      <c r="E164" s="191" t="s">
        <v>280</v>
      </c>
      <c r="F164" s="202" t="s">
        <v>362</v>
      </c>
      <c r="G164" s="202" t="s">
        <v>382</v>
      </c>
      <c r="H164" s="202"/>
      <c r="I164" s="202"/>
      <c r="J164" s="193">
        <f>J165+J167</f>
        <v>824.4</v>
      </c>
      <c r="K164" s="193">
        <f>K165+K167</f>
        <v>746.9</v>
      </c>
    </row>
    <row r="165" spans="1:11" ht="74.25">
      <c r="A165" s="176"/>
      <c r="B165" s="205" t="s">
        <v>383</v>
      </c>
      <c r="C165" s="328">
        <v>871</v>
      </c>
      <c r="D165" s="328" t="s">
        <v>362</v>
      </c>
      <c r="E165" s="328" t="s">
        <v>280</v>
      </c>
      <c r="F165" s="329" t="s">
        <v>362</v>
      </c>
      <c r="G165" s="329" t="s">
        <v>382</v>
      </c>
      <c r="H165" s="329" t="s">
        <v>384</v>
      </c>
      <c r="I165" s="329"/>
      <c r="J165" s="330">
        <f>J166</f>
        <v>726.5</v>
      </c>
      <c r="K165" s="330">
        <f>K166</f>
        <v>717.6</v>
      </c>
    </row>
    <row r="166" spans="1:11" ht="22.5">
      <c r="A166" s="176"/>
      <c r="B166" s="234" t="s">
        <v>265</v>
      </c>
      <c r="C166" s="235">
        <v>871</v>
      </c>
      <c r="D166" s="331" t="s">
        <v>362</v>
      </c>
      <c r="E166" s="331" t="s">
        <v>280</v>
      </c>
      <c r="F166" s="331" t="s">
        <v>362</v>
      </c>
      <c r="G166" s="331" t="s">
        <v>382</v>
      </c>
      <c r="H166" s="331" t="s">
        <v>384</v>
      </c>
      <c r="I166" s="331">
        <v>200</v>
      </c>
      <c r="J166" s="332">
        <v>726.5</v>
      </c>
      <c r="K166" s="332">
        <v>717.6</v>
      </c>
    </row>
    <row r="167" spans="1:11" ht="74.25">
      <c r="A167" s="176"/>
      <c r="B167" s="205" t="s">
        <v>385</v>
      </c>
      <c r="C167" s="333">
        <v>871</v>
      </c>
      <c r="D167" s="334" t="s">
        <v>362</v>
      </c>
      <c r="E167" s="334" t="s">
        <v>280</v>
      </c>
      <c r="F167" s="335" t="s">
        <v>362</v>
      </c>
      <c r="G167" s="335" t="s">
        <v>382</v>
      </c>
      <c r="H167" s="334">
        <v>2993</v>
      </c>
      <c r="I167" s="334"/>
      <c r="J167" s="336">
        <f>J168</f>
        <v>97.9</v>
      </c>
      <c r="K167" s="336">
        <f>K168</f>
        <v>29.3</v>
      </c>
    </row>
    <row r="168" spans="1:11" ht="22.5">
      <c r="A168" s="176"/>
      <c r="B168" s="234" t="s">
        <v>265</v>
      </c>
      <c r="C168" s="235">
        <v>871</v>
      </c>
      <c r="D168" s="331" t="s">
        <v>362</v>
      </c>
      <c r="E168" s="331" t="s">
        <v>280</v>
      </c>
      <c r="F168" s="331" t="s">
        <v>362</v>
      </c>
      <c r="G168" s="331" t="s">
        <v>382</v>
      </c>
      <c r="H168" s="331">
        <v>2993</v>
      </c>
      <c r="I168" s="331">
        <v>200</v>
      </c>
      <c r="J168" s="332">
        <v>97.9</v>
      </c>
      <c r="K168" s="332">
        <v>29.3</v>
      </c>
    </row>
    <row r="169" spans="1:11" ht="52.5">
      <c r="A169" s="176"/>
      <c r="B169" s="337" t="s">
        <v>288</v>
      </c>
      <c r="C169" s="338">
        <v>871</v>
      </c>
      <c r="D169" s="338" t="s">
        <v>362</v>
      </c>
      <c r="E169" s="338" t="s">
        <v>280</v>
      </c>
      <c r="F169" s="339">
        <v>92</v>
      </c>
      <c r="G169" s="339">
        <v>3</v>
      </c>
      <c r="H169" s="339"/>
      <c r="I169" s="339"/>
      <c r="J169" s="340">
        <f>J170</f>
        <v>856</v>
      </c>
      <c r="K169" s="340">
        <f>K170</f>
        <v>856</v>
      </c>
    </row>
    <row r="170" spans="1:11" ht="12.75">
      <c r="A170" s="176"/>
      <c r="B170" s="251" t="s">
        <v>290</v>
      </c>
      <c r="C170" s="235">
        <v>871</v>
      </c>
      <c r="D170" s="331" t="s">
        <v>362</v>
      </c>
      <c r="E170" s="331" t="s">
        <v>280</v>
      </c>
      <c r="F170" s="323">
        <v>92</v>
      </c>
      <c r="G170" s="323">
        <v>3</v>
      </c>
      <c r="H170" s="323">
        <v>2884</v>
      </c>
      <c r="I170" s="323">
        <v>800</v>
      </c>
      <c r="J170" s="201">
        <v>856</v>
      </c>
      <c r="K170" s="201">
        <v>856</v>
      </c>
    </row>
    <row r="171" spans="1:11" ht="12.75">
      <c r="A171" s="176"/>
      <c r="B171" s="295" t="s">
        <v>302</v>
      </c>
      <c r="C171" s="338">
        <v>871</v>
      </c>
      <c r="D171" s="338" t="s">
        <v>362</v>
      </c>
      <c r="E171" s="338" t="s">
        <v>280</v>
      </c>
      <c r="F171" s="255">
        <v>99</v>
      </c>
      <c r="G171" s="341"/>
      <c r="H171" s="341"/>
      <c r="I171" s="341"/>
      <c r="J171" s="256">
        <f>J172</f>
        <v>1077.8</v>
      </c>
      <c r="K171" s="256">
        <f>K172</f>
        <v>323.3</v>
      </c>
    </row>
    <row r="172" spans="1:11" ht="12.75">
      <c r="A172" s="176"/>
      <c r="B172" s="257" t="s">
        <v>304</v>
      </c>
      <c r="C172" s="235">
        <v>871</v>
      </c>
      <c r="D172" s="331" t="s">
        <v>362</v>
      </c>
      <c r="E172" s="331" t="s">
        <v>280</v>
      </c>
      <c r="F172" s="323">
        <v>99</v>
      </c>
      <c r="G172" s="323">
        <v>9</v>
      </c>
      <c r="H172" s="323"/>
      <c r="I172" s="323"/>
      <c r="J172" s="201">
        <f>J173</f>
        <v>1077.8</v>
      </c>
      <c r="K172" s="201">
        <f>K173</f>
        <v>323.3</v>
      </c>
    </row>
    <row r="173" spans="1:11" ht="33.75">
      <c r="A173" s="176"/>
      <c r="B173" s="234" t="s">
        <v>353</v>
      </c>
      <c r="C173" s="235">
        <v>871</v>
      </c>
      <c r="D173" s="331" t="s">
        <v>362</v>
      </c>
      <c r="E173" s="331" t="s">
        <v>280</v>
      </c>
      <c r="F173" s="323">
        <v>99</v>
      </c>
      <c r="G173" s="323">
        <v>9</v>
      </c>
      <c r="H173" s="323">
        <v>8055</v>
      </c>
      <c r="I173" s="323">
        <v>200</v>
      </c>
      <c r="J173" s="201">
        <v>1077.8</v>
      </c>
      <c r="K173" s="201">
        <v>323.3</v>
      </c>
    </row>
    <row r="174" spans="1:11" ht="12.75">
      <c r="A174" s="176"/>
      <c r="B174" s="286" t="s">
        <v>386</v>
      </c>
      <c r="C174" s="270">
        <v>871</v>
      </c>
      <c r="D174" s="225" t="s">
        <v>362</v>
      </c>
      <c r="E174" s="225" t="s">
        <v>313</v>
      </c>
      <c r="F174" s="225"/>
      <c r="G174" s="225"/>
      <c r="H174" s="225"/>
      <c r="I174" s="239"/>
      <c r="J174" s="185">
        <f>J175+J200</f>
        <v>2818.4000000000005</v>
      </c>
      <c r="K174" s="185">
        <f>K175+K200</f>
        <v>2764</v>
      </c>
    </row>
    <row r="175" spans="1:11" ht="32.25">
      <c r="A175" s="176"/>
      <c r="B175" s="210" t="s">
        <v>387</v>
      </c>
      <c r="C175" s="187">
        <v>871</v>
      </c>
      <c r="D175" s="187" t="s">
        <v>362</v>
      </c>
      <c r="E175" s="187" t="s">
        <v>313</v>
      </c>
      <c r="F175" s="211" t="s">
        <v>253</v>
      </c>
      <c r="G175" s="211"/>
      <c r="H175" s="211"/>
      <c r="I175" s="342"/>
      <c r="J175" s="343">
        <f>J176+J181+J194+J197</f>
        <v>2770.0000000000005</v>
      </c>
      <c r="K175" s="343">
        <f>K176+K181+K194+K197</f>
        <v>2715.6</v>
      </c>
    </row>
    <row r="176" spans="1:11" ht="52.5">
      <c r="A176" s="176"/>
      <c r="B176" s="344" t="s">
        <v>388</v>
      </c>
      <c r="C176" s="345">
        <v>871</v>
      </c>
      <c r="D176" s="345" t="s">
        <v>362</v>
      </c>
      <c r="E176" s="345" t="s">
        <v>313</v>
      </c>
      <c r="F176" s="335" t="s">
        <v>253</v>
      </c>
      <c r="G176" s="335" t="s">
        <v>227</v>
      </c>
      <c r="H176" s="335"/>
      <c r="I176" s="335"/>
      <c r="J176" s="336">
        <f>J177+J179</f>
        <v>1192.8000000000002</v>
      </c>
      <c r="K176" s="336">
        <f>K177+K179</f>
        <v>1139.8</v>
      </c>
    </row>
    <row r="177" spans="1:11" ht="63">
      <c r="A177" s="176"/>
      <c r="B177" s="346" t="s">
        <v>389</v>
      </c>
      <c r="C177" s="328">
        <v>871</v>
      </c>
      <c r="D177" s="328" t="s">
        <v>362</v>
      </c>
      <c r="E177" s="328" t="s">
        <v>313</v>
      </c>
      <c r="F177" s="329" t="s">
        <v>253</v>
      </c>
      <c r="G177" s="329" t="s">
        <v>227</v>
      </c>
      <c r="H177" s="329" t="s">
        <v>390</v>
      </c>
      <c r="I177" s="329"/>
      <c r="J177" s="330">
        <f>J178</f>
        <v>1126.4</v>
      </c>
      <c r="K177" s="330">
        <f>K178</f>
        <v>1073.5</v>
      </c>
    </row>
    <row r="178" spans="1:11" ht="22.5">
      <c r="A178" s="176"/>
      <c r="B178" s="234" t="s">
        <v>265</v>
      </c>
      <c r="C178" s="235">
        <v>871</v>
      </c>
      <c r="D178" s="347" t="s">
        <v>362</v>
      </c>
      <c r="E178" s="347" t="s">
        <v>313</v>
      </c>
      <c r="F178" s="348" t="s">
        <v>253</v>
      </c>
      <c r="G178" s="348" t="s">
        <v>227</v>
      </c>
      <c r="H178" s="348" t="s">
        <v>390</v>
      </c>
      <c r="I178" s="349">
        <v>200</v>
      </c>
      <c r="J178" s="332">
        <v>1126.4</v>
      </c>
      <c r="K178" s="332">
        <v>1073.5</v>
      </c>
    </row>
    <row r="179" spans="1:11" ht="63">
      <c r="A179" s="176"/>
      <c r="B179" s="346" t="s">
        <v>391</v>
      </c>
      <c r="C179" s="328">
        <v>871</v>
      </c>
      <c r="D179" s="328" t="s">
        <v>362</v>
      </c>
      <c r="E179" s="328" t="s">
        <v>313</v>
      </c>
      <c r="F179" s="329" t="s">
        <v>253</v>
      </c>
      <c r="G179" s="329" t="s">
        <v>227</v>
      </c>
      <c r="H179" s="329" t="s">
        <v>392</v>
      </c>
      <c r="I179" s="329"/>
      <c r="J179" s="330">
        <f>J180</f>
        <v>66.4</v>
      </c>
      <c r="K179" s="330">
        <f>K180</f>
        <v>66.3</v>
      </c>
    </row>
    <row r="180" spans="1:11" ht="22.5">
      <c r="A180" s="176"/>
      <c r="B180" s="234" t="s">
        <v>265</v>
      </c>
      <c r="C180" s="235">
        <v>871</v>
      </c>
      <c r="D180" s="235" t="s">
        <v>362</v>
      </c>
      <c r="E180" s="235" t="s">
        <v>313</v>
      </c>
      <c r="F180" s="245" t="s">
        <v>253</v>
      </c>
      <c r="G180" s="245" t="s">
        <v>227</v>
      </c>
      <c r="H180" s="245" t="s">
        <v>392</v>
      </c>
      <c r="I180" s="350">
        <v>200</v>
      </c>
      <c r="J180" s="332">
        <v>66.4</v>
      </c>
      <c r="K180" s="332">
        <v>66.3</v>
      </c>
    </row>
    <row r="181" spans="1:11" ht="63">
      <c r="A181" s="176"/>
      <c r="B181" s="344" t="s">
        <v>393</v>
      </c>
      <c r="C181" s="345">
        <v>871</v>
      </c>
      <c r="D181" s="345" t="s">
        <v>362</v>
      </c>
      <c r="E181" s="345" t="s">
        <v>313</v>
      </c>
      <c r="F181" s="335" t="s">
        <v>253</v>
      </c>
      <c r="G181" s="335" t="s">
        <v>233</v>
      </c>
      <c r="H181" s="335"/>
      <c r="I181" s="335"/>
      <c r="J181" s="336">
        <f>J182+J184+J186+J188+J190+J192</f>
        <v>1300</v>
      </c>
      <c r="K181" s="336">
        <f>K182+K184+K186+K188+K190+K192</f>
        <v>1299.6999999999998</v>
      </c>
    </row>
    <row r="182" spans="1:11" ht="63">
      <c r="A182" s="176"/>
      <c r="B182" s="346" t="s">
        <v>394</v>
      </c>
      <c r="C182" s="328">
        <v>871</v>
      </c>
      <c r="D182" s="328" t="s">
        <v>362</v>
      </c>
      <c r="E182" s="328" t="s">
        <v>313</v>
      </c>
      <c r="F182" s="329" t="s">
        <v>253</v>
      </c>
      <c r="G182" s="329" t="s">
        <v>233</v>
      </c>
      <c r="H182" s="329" t="s">
        <v>395</v>
      </c>
      <c r="I182" s="329"/>
      <c r="J182" s="330">
        <f>J183</f>
        <v>564.5</v>
      </c>
      <c r="K182" s="330">
        <f>K183</f>
        <v>564.5</v>
      </c>
    </row>
    <row r="183" spans="1:11" ht="22.5">
      <c r="A183" s="176"/>
      <c r="B183" s="234" t="s">
        <v>265</v>
      </c>
      <c r="C183" s="235">
        <v>871</v>
      </c>
      <c r="D183" s="235" t="s">
        <v>362</v>
      </c>
      <c r="E183" s="235" t="s">
        <v>313</v>
      </c>
      <c r="F183" s="245" t="s">
        <v>253</v>
      </c>
      <c r="G183" s="245" t="s">
        <v>233</v>
      </c>
      <c r="H183" s="245" t="s">
        <v>395</v>
      </c>
      <c r="I183" s="331">
        <v>200</v>
      </c>
      <c r="J183" s="332">
        <v>564.5</v>
      </c>
      <c r="K183" s="332">
        <v>564.5</v>
      </c>
    </row>
    <row r="184" spans="1:11" ht="67.5">
      <c r="A184" s="176"/>
      <c r="B184" s="242" t="s">
        <v>396</v>
      </c>
      <c r="C184" s="328">
        <v>871</v>
      </c>
      <c r="D184" s="328" t="s">
        <v>362</v>
      </c>
      <c r="E184" s="328" t="s">
        <v>313</v>
      </c>
      <c r="F184" s="329" t="s">
        <v>253</v>
      </c>
      <c r="G184" s="329" t="s">
        <v>233</v>
      </c>
      <c r="H184" s="329" t="s">
        <v>397</v>
      </c>
      <c r="I184" s="329"/>
      <c r="J184" s="330">
        <f>J185</f>
        <v>99.2</v>
      </c>
      <c r="K184" s="330">
        <f>K185</f>
        <v>99.1</v>
      </c>
    </row>
    <row r="185" spans="1:11" ht="22.5">
      <c r="A185" s="176"/>
      <c r="B185" s="234" t="s">
        <v>265</v>
      </c>
      <c r="C185" s="235">
        <v>871</v>
      </c>
      <c r="D185" s="235" t="s">
        <v>362</v>
      </c>
      <c r="E185" s="235" t="s">
        <v>313</v>
      </c>
      <c r="F185" s="245" t="s">
        <v>253</v>
      </c>
      <c r="G185" s="245" t="s">
        <v>233</v>
      </c>
      <c r="H185" s="351" t="s">
        <v>397</v>
      </c>
      <c r="I185" s="351" t="s">
        <v>237</v>
      </c>
      <c r="J185" s="352">
        <v>99.2</v>
      </c>
      <c r="K185" s="352">
        <v>99.1</v>
      </c>
    </row>
    <row r="186" spans="1:11" ht="67.5">
      <c r="A186" s="176"/>
      <c r="B186" s="242" t="s">
        <v>398</v>
      </c>
      <c r="C186" s="328">
        <v>871</v>
      </c>
      <c r="D186" s="328" t="s">
        <v>362</v>
      </c>
      <c r="E186" s="328" t="s">
        <v>313</v>
      </c>
      <c r="F186" s="329" t="s">
        <v>253</v>
      </c>
      <c r="G186" s="329" t="s">
        <v>233</v>
      </c>
      <c r="H186" s="329" t="s">
        <v>399</v>
      </c>
      <c r="I186" s="329"/>
      <c r="J186" s="330">
        <f>J187</f>
        <v>64.2</v>
      </c>
      <c r="K186" s="330">
        <f>K187</f>
        <v>64.1</v>
      </c>
    </row>
    <row r="187" spans="1:11" ht="22.5">
      <c r="A187" s="176"/>
      <c r="B187" s="234" t="s">
        <v>265</v>
      </c>
      <c r="C187" s="235">
        <v>871</v>
      </c>
      <c r="D187" s="235" t="s">
        <v>362</v>
      </c>
      <c r="E187" s="235" t="s">
        <v>313</v>
      </c>
      <c r="F187" s="245" t="s">
        <v>253</v>
      </c>
      <c r="G187" s="245" t="s">
        <v>233</v>
      </c>
      <c r="H187" s="351" t="s">
        <v>399</v>
      </c>
      <c r="I187" s="351" t="s">
        <v>237</v>
      </c>
      <c r="J187" s="352">
        <v>64.2</v>
      </c>
      <c r="K187" s="352">
        <v>64.1</v>
      </c>
    </row>
    <row r="188" spans="1:11" ht="67.5">
      <c r="A188" s="176"/>
      <c r="B188" s="242" t="s">
        <v>400</v>
      </c>
      <c r="C188" s="328">
        <v>871</v>
      </c>
      <c r="D188" s="328" t="s">
        <v>362</v>
      </c>
      <c r="E188" s="328" t="s">
        <v>313</v>
      </c>
      <c r="F188" s="329" t="s">
        <v>253</v>
      </c>
      <c r="G188" s="329" t="s">
        <v>233</v>
      </c>
      <c r="H188" s="329" t="s">
        <v>401</v>
      </c>
      <c r="I188" s="329"/>
      <c r="J188" s="330">
        <v>393.5</v>
      </c>
      <c r="K188" s="330">
        <f>K189</f>
        <v>393.4</v>
      </c>
    </row>
    <row r="189" spans="1:11" ht="22.5">
      <c r="A189" s="176"/>
      <c r="B189" s="234" t="s">
        <v>265</v>
      </c>
      <c r="C189" s="235">
        <v>871</v>
      </c>
      <c r="D189" s="235" t="s">
        <v>362</v>
      </c>
      <c r="E189" s="235" t="s">
        <v>313</v>
      </c>
      <c r="F189" s="245" t="s">
        <v>253</v>
      </c>
      <c r="G189" s="245" t="s">
        <v>233</v>
      </c>
      <c r="H189" s="351" t="s">
        <v>401</v>
      </c>
      <c r="I189" s="351" t="s">
        <v>237</v>
      </c>
      <c r="J189" s="352">
        <v>393.5</v>
      </c>
      <c r="K189" s="352">
        <v>393.4</v>
      </c>
    </row>
    <row r="190" spans="1:11" ht="67.5">
      <c r="A190" s="176"/>
      <c r="B190" s="242" t="s">
        <v>402</v>
      </c>
      <c r="C190" s="328">
        <v>871</v>
      </c>
      <c r="D190" s="328" t="s">
        <v>362</v>
      </c>
      <c r="E190" s="328" t="s">
        <v>313</v>
      </c>
      <c r="F190" s="329" t="s">
        <v>253</v>
      </c>
      <c r="G190" s="329" t="s">
        <v>233</v>
      </c>
      <c r="H190" s="329" t="s">
        <v>403</v>
      </c>
      <c r="I190" s="329"/>
      <c r="J190" s="330">
        <f>J191</f>
        <v>99.6</v>
      </c>
      <c r="K190" s="330">
        <f>K191</f>
        <v>99.6</v>
      </c>
    </row>
    <row r="191" spans="1:11" ht="22.5">
      <c r="A191" s="176"/>
      <c r="B191" s="234" t="s">
        <v>265</v>
      </c>
      <c r="C191" s="235">
        <v>871</v>
      </c>
      <c r="D191" s="235" t="s">
        <v>362</v>
      </c>
      <c r="E191" s="235" t="s">
        <v>313</v>
      </c>
      <c r="F191" s="245" t="s">
        <v>253</v>
      </c>
      <c r="G191" s="245" t="s">
        <v>233</v>
      </c>
      <c r="H191" s="351" t="s">
        <v>403</v>
      </c>
      <c r="I191" s="351" t="s">
        <v>237</v>
      </c>
      <c r="J191" s="352">
        <v>99.6</v>
      </c>
      <c r="K191" s="352">
        <v>99.6</v>
      </c>
    </row>
    <row r="192" spans="1:11" ht="67.5">
      <c r="A192" s="176"/>
      <c r="B192" s="242" t="s">
        <v>404</v>
      </c>
      <c r="C192" s="328">
        <v>871</v>
      </c>
      <c r="D192" s="328" t="s">
        <v>362</v>
      </c>
      <c r="E192" s="328" t="s">
        <v>313</v>
      </c>
      <c r="F192" s="329" t="s">
        <v>253</v>
      </c>
      <c r="G192" s="329" t="s">
        <v>233</v>
      </c>
      <c r="H192" s="329" t="s">
        <v>405</v>
      </c>
      <c r="I192" s="329"/>
      <c r="J192" s="330">
        <v>79</v>
      </c>
      <c r="K192" s="330">
        <v>79</v>
      </c>
    </row>
    <row r="193" spans="1:11" ht="22.5">
      <c r="A193" s="176"/>
      <c r="B193" s="234" t="s">
        <v>265</v>
      </c>
      <c r="C193" s="235">
        <v>871</v>
      </c>
      <c r="D193" s="235" t="s">
        <v>362</v>
      </c>
      <c r="E193" s="235" t="s">
        <v>313</v>
      </c>
      <c r="F193" s="245" t="s">
        <v>253</v>
      </c>
      <c r="G193" s="245" t="s">
        <v>233</v>
      </c>
      <c r="H193" s="353">
        <v>2986</v>
      </c>
      <c r="I193" s="353">
        <v>200</v>
      </c>
      <c r="J193" s="353">
        <v>79</v>
      </c>
      <c r="K193" s="353">
        <v>79</v>
      </c>
    </row>
    <row r="194" spans="1:11" ht="52.5">
      <c r="A194" s="176"/>
      <c r="B194" s="344" t="s">
        <v>406</v>
      </c>
      <c r="C194" s="345">
        <v>871</v>
      </c>
      <c r="D194" s="345" t="s">
        <v>362</v>
      </c>
      <c r="E194" s="345" t="s">
        <v>313</v>
      </c>
      <c r="F194" s="335" t="s">
        <v>253</v>
      </c>
      <c r="G194" s="335" t="s">
        <v>274</v>
      </c>
      <c r="H194" s="335"/>
      <c r="I194" s="335"/>
      <c r="J194" s="336">
        <f>J195</f>
        <v>155.9</v>
      </c>
      <c r="K194" s="336">
        <f>K195</f>
        <v>154.9</v>
      </c>
    </row>
    <row r="195" spans="1:11" ht="63">
      <c r="A195" s="176"/>
      <c r="B195" s="346" t="s">
        <v>407</v>
      </c>
      <c r="C195" s="328">
        <v>871</v>
      </c>
      <c r="D195" s="328" t="s">
        <v>362</v>
      </c>
      <c r="E195" s="328" t="s">
        <v>313</v>
      </c>
      <c r="F195" s="329" t="s">
        <v>253</v>
      </c>
      <c r="G195" s="329" t="s">
        <v>274</v>
      </c>
      <c r="H195" s="329" t="s">
        <v>408</v>
      </c>
      <c r="I195" s="329"/>
      <c r="J195" s="330">
        <f>J196</f>
        <v>155.9</v>
      </c>
      <c r="K195" s="330">
        <f>K196</f>
        <v>154.9</v>
      </c>
    </row>
    <row r="196" spans="1:11" ht="22.5">
      <c r="A196" s="176"/>
      <c r="B196" s="234" t="s">
        <v>265</v>
      </c>
      <c r="C196" s="235">
        <v>871</v>
      </c>
      <c r="D196" s="235" t="s">
        <v>362</v>
      </c>
      <c r="E196" s="235" t="s">
        <v>313</v>
      </c>
      <c r="F196" s="245" t="s">
        <v>253</v>
      </c>
      <c r="G196" s="245" t="s">
        <v>274</v>
      </c>
      <c r="H196" s="245" t="s">
        <v>408</v>
      </c>
      <c r="I196" s="235">
        <v>200</v>
      </c>
      <c r="J196" s="332">
        <v>155.9</v>
      </c>
      <c r="K196" s="332">
        <v>154.9</v>
      </c>
    </row>
    <row r="197" spans="1:11" ht="52.5">
      <c r="A197" s="176"/>
      <c r="B197" s="344" t="s">
        <v>409</v>
      </c>
      <c r="C197" s="345">
        <v>871</v>
      </c>
      <c r="D197" s="345" t="s">
        <v>362</v>
      </c>
      <c r="E197" s="345" t="s">
        <v>313</v>
      </c>
      <c r="F197" s="335" t="s">
        <v>253</v>
      </c>
      <c r="G197" s="335" t="s">
        <v>382</v>
      </c>
      <c r="H197" s="335"/>
      <c r="I197" s="335"/>
      <c r="J197" s="336">
        <f>J198</f>
        <v>121.3</v>
      </c>
      <c r="K197" s="336">
        <f>K198</f>
        <v>121.2</v>
      </c>
    </row>
    <row r="198" spans="1:11" ht="63">
      <c r="A198" s="176"/>
      <c r="B198" s="346" t="s">
        <v>410</v>
      </c>
      <c r="C198" s="328">
        <v>871</v>
      </c>
      <c r="D198" s="328" t="s">
        <v>362</v>
      </c>
      <c r="E198" s="328" t="s">
        <v>313</v>
      </c>
      <c r="F198" s="329" t="s">
        <v>253</v>
      </c>
      <c r="G198" s="329" t="s">
        <v>382</v>
      </c>
      <c r="H198" s="329" t="s">
        <v>411</v>
      </c>
      <c r="I198" s="329"/>
      <c r="J198" s="330">
        <f>J199</f>
        <v>121.3</v>
      </c>
      <c r="K198" s="330">
        <f>K199</f>
        <v>121.2</v>
      </c>
    </row>
    <row r="199" spans="1:11" ht="22.5">
      <c r="A199" s="176"/>
      <c r="B199" s="234" t="s">
        <v>265</v>
      </c>
      <c r="C199" s="235">
        <v>871</v>
      </c>
      <c r="D199" s="354" t="s">
        <v>362</v>
      </c>
      <c r="E199" s="354" t="s">
        <v>313</v>
      </c>
      <c r="F199" s="200" t="s">
        <v>253</v>
      </c>
      <c r="G199" s="200" t="s">
        <v>382</v>
      </c>
      <c r="H199" s="200" t="s">
        <v>411</v>
      </c>
      <c r="I199" s="331">
        <v>200</v>
      </c>
      <c r="J199" s="332">
        <v>121.3</v>
      </c>
      <c r="K199" s="332">
        <v>121.2</v>
      </c>
    </row>
    <row r="200" spans="1:11" ht="12.75">
      <c r="A200" s="176"/>
      <c r="B200" s="355" t="s">
        <v>302</v>
      </c>
      <c r="C200" s="356">
        <v>871</v>
      </c>
      <c r="D200" s="211" t="s">
        <v>362</v>
      </c>
      <c r="E200" s="211" t="s">
        <v>313</v>
      </c>
      <c r="F200" s="297" t="s">
        <v>303</v>
      </c>
      <c r="G200" s="297" t="s">
        <v>305</v>
      </c>
      <c r="H200" s="297"/>
      <c r="I200" s="357"/>
      <c r="J200" s="340">
        <f>J201</f>
        <v>48.4</v>
      </c>
      <c r="K200" s="340">
        <f>K201</f>
        <v>48.4</v>
      </c>
    </row>
    <row r="201" spans="1:11" ht="22.5">
      <c r="A201" s="176"/>
      <c r="B201" s="234" t="s">
        <v>412</v>
      </c>
      <c r="C201" s="358">
        <v>871</v>
      </c>
      <c r="D201" s="359" t="s">
        <v>362</v>
      </c>
      <c r="E201" s="359" t="s">
        <v>313</v>
      </c>
      <c r="F201" s="238" t="s">
        <v>303</v>
      </c>
      <c r="G201" s="238" t="s">
        <v>305</v>
      </c>
      <c r="H201" s="200" t="s">
        <v>413</v>
      </c>
      <c r="I201" s="331">
        <v>200</v>
      </c>
      <c r="J201" s="332">
        <v>48.4</v>
      </c>
      <c r="K201" s="332">
        <v>48.4</v>
      </c>
    </row>
    <row r="202" spans="1:11" ht="12.75">
      <c r="A202" s="176"/>
      <c r="B202" s="286" t="s">
        <v>414</v>
      </c>
      <c r="C202" s="270">
        <v>871</v>
      </c>
      <c r="D202" s="225" t="s">
        <v>362</v>
      </c>
      <c r="E202" s="225" t="s">
        <v>362</v>
      </c>
      <c r="F202" s="225"/>
      <c r="G202" s="225"/>
      <c r="H202" s="225"/>
      <c r="I202" s="360"/>
      <c r="J202" s="221">
        <f aca="true" t="shared" si="6" ref="J202:K204">J203</f>
        <v>4960.6</v>
      </c>
      <c r="K202" s="221">
        <f t="shared" si="6"/>
        <v>4943.400000000001</v>
      </c>
    </row>
    <row r="203" spans="1:11" ht="32.25">
      <c r="A203" s="176"/>
      <c r="B203" s="210" t="s">
        <v>387</v>
      </c>
      <c r="C203" s="187">
        <v>871</v>
      </c>
      <c r="D203" s="211" t="s">
        <v>362</v>
      </c>
      <c r="E203" s="211" t="s">
        <v>362</v>
      </c>
      <c r="F203" s="211" t="s">
        <v>253</v>
      </c>
      <c r="G203" s="211"/>
      <c r="H203" s="211"/>
      <c r="I203" s="361"/>
      <c r="J203" s="343">
        <f t="shared" si="6"/>
        <v>4960.6</v>
      </c>
      <c r="K203" s="343">
        <f t="shared" si="6"/>
        <v>4943.400000000001</v>
      </c>
    </row>
    <row r="204" spans="1:11" ht="53.25">
      <c r="A204" s="176"/>
      <c r="B204" s="190" t="s">
        <v>415</v>
      </c>
      <c r="C204" s="191">
        <v>871</v>
      </c>
      <c r="D204" s="191" t="s">
        <v>362</v>
      </c>
      <c r="E204" s="191" t="s">
        <v>362</v>
      </c>
      <c r="F204" s="191" t="s">
        <v>253</v>
      </c>
      <c r="G204" s="191" t="s">
        <v>416</v>
      </c>
      <c r="H204" s="191"/>
      <c r="I204" s="345"/>
      <c r="J204" s="345">
        <f t="shared" si="6"/>
        <v>4960.6</v>
      </c>
      <c r="K204" s="345">
        <f t="shared" si="6"/>
        <v>4943.400000000001</v>
      </c>
    </row>
    <row r="205" spans="1:11" ht="21.75">
      <c r="A205" s="176"/>
      <c r="B205" s="205" t="s">
        <v>417</v>
      </c>
      <c r="C205" s="195">
        <v>871</v>
      </c>
      <c r="D205" s="195" t="s">
        <v>362</v>
      </c>
      <c r="E205" s="195" t="s">
        <v>362</v>
      </c>
      <c r="F205" s="195" t="s">
        <v>253</v>
      </c>
      <c r="G205" s="195" t="s">
        <v>416</v>
      </c>
      <c r="H205" s="195" t="s">
        <v>283</v>
      </c>
      <c r="I205" s="328"/>
      <c r="J205" s="328">
        <f>J206+J207</f>
        <v>4960.6</v>
      </c>
      <c r="K205" s="328">
        <f>K206+K207</f>
        <v>4943.400000000001</v>
      </c>
    </row>
    <row r="206" spans="1:11" ht="45">
      <c r="A206" s="176"/>
      <c r="B206" s="198" t="s">
        <v>230</v>
      </c>
      <c r="C206" s="199">
        <v>871</v>
      </c>
      <c r="D206" s="199" t="s">
        <v>362</v>
      </c>
      <c r="E206" s="199" t="s">
        <v>362</v>
      </c>
      <c r="F206" s="199" t="s">
        <v>253</v>
      </c>
      <c r="G206" s="199" t="s">
        <v>416</v>
      </c>
      <c r="H206" s="199" t="s">
        <v>283</v>
      </c>
      <c r="I206" s="362">
        <v>100</v>
      </c>
      <c r="J206" s="362" t="s">
        <v>418</v>
      </c>
      <c r="K206" s="362" t="s">
        <v>419</v>
      </c>
    </row>
    <row r="207" spans="1:11" ht="22.5">
      <c r="A207" s="176"/>
      <c r="B207" s="234" t="s">
        <v>265</v>
      </c>
      <c r="C207" s="235">
        <v>871</v>
      </c>
      <c r="D207" s="354" t="s">
        <v>362</v>
      </c>
      <c r="E207" s="354" t="s">
        <v>362</v>
      </c>
      <c r="F207" s="354" t="s">
        <v>253</v>
      </c>
      <c r="G207" s="354" t="s">
        <v>416</v>
      </c>
      <c r="H207" s="354" t="s">
        <v>283</v>
      </c>
      <c r="I207" s="235">
        <v>200</v>
      </c>
      <c r="J207" s="235">
        <v>428.1</v>
      </c>
      <c r="K207" s="235">
        <v>419.8</v>
      </c>
    </row>
    <row r="208" spans="1:11" ht="12.75">
      <c r="A208" s="176"/>
      <c r="B208" s="262" t="s">
        <v>420</v>
      </c>
      <c r="C208" s="263">
        <v>871</v>
      </c>
      <c r="D208" s="264" t="s">
        <v>259</v>
      </c>
      <c r="E208" s="264"/>
      <c r="F208" s="264"/>
      <c r="G208" s="363"/>
      <c r="H208" s="264"/>
      <c r="I208" s="263"/>
      <c r="J208" s="364">
        <f>J209+J214</f>
        <v>90.6</v>
      </c>
      <c r="K208" s="364">
        <f>K209+K214</f>
        <v>90.5</v>
      </c>
    </row>
    <row r="209" spans="1:11" ht="21">
      <c r="A209" s="176"/>
      <c r="B209" s="365" t="s">
        <v>421</v>
      </c>
      <c r="C209" s="269">
        <v>871</v>
      </c>
      <c r="D209" s="270" t="s">
        <v>259</v>
      </c>
      <c r="E209" s="270" t="s">
        <v>362</v>
      </c>
      <c r="F209" s="270"/>
      <c r="G209" s="270"/>
      <c r="H209" s="270"/>
      <c r="I209" s="270"/>
      <c r="J209" s="271">
        <f aca="true" t="shared" si="7" ref="J209:K212">J210</f>
        <v>30.8</v>
      </c>
      <c r="K209" s="271">
        <f t="shared" si="7"/>
        <v>30.8</v>
      </c>
    </row>
    <row r="210" spans="1:11" ht="12.75">
      <c r="A210" s="176"/>
      <c r="B210" s="186" t="s">
        <v>422</v>
      </c>
      <c r="C210" s="187">
        <v>871</v>
      </c>
      <c r="D210" s="211" t="s">
        <v>259</v>
      </c>
      <c r="E210" s="211" t="s">
        <v>362</v>
      </c>
      <c r="F210" s="211" t="s">
        <v>225</v>
      </c>
      <c r="G210" s="211"/>
      <c r="H210" s="211"/>
      <c r="I210" s="211"/>
      <c r="J210" s="189">
        <f t="shared" si="7"/>
        <v>30.8</v>
      </c>
      <c r="K210" s="189">
        <f t="shared" si="7"/>
        <v>30.8</v>
      </c>
    </row>
    <row r="211" spans="1:11" ht="12.75">
      <c r="A211" s="176"/>
      <c r="B211" s="190" t="s">
        <v>232</v>
      </c>
      <c r="C211" s="191">
        <v>871</v>
      </c>
      <c r="D211" s="202" t="s">
        <v>259</v>
      </c>
      <c r="E211" s="202" t="s">
        <v>362</v>
      </c>
      <c r="F211" s="202" t="s">
        <v>225</v>
      </c>
      <c r="G211" s="202" t="s">
        <v>233</v>
      </c>
      <c r="H211" s="202" t="s">
        <v>315</v>
      </c>
      <c r="I211" s="202"/>
      <c r="J211" s="193">
        <f t="shared" si="7"/>
        <v>30.8</v>
      </c>
      <c r="K211" s="193">
        <f t="shared" si="7"/>
        <v>30.8</v>
      </c>
    </row>
    <row r="212" spans="1:11" ht="32.25">
      <c r="A212" s="176"/>
      <c r="B212" s="366" t="s">
        <v>423</v>
      </c>
      <c r="C212" s="367">
        <v>871</v>
      </c>
      <c r="D212" s="203" t="s">
        <v>259</v>
      </c>
      <c r="E212" s="203" t="s">
        <v>362</v>
      </c>
      <c r="F212" s="203" t="s">
        <v>225</v>
      </c>
      <c r="G212" s="203" t="s">
        <v>233</v>
      </c>
      <c r="H212" s="203" t="s">
        <v>424</v>
      </c>
      <c r="I212" s="203"/>
      <c r="J212" s="197">
        <f t="shared" si="7"/>
        <v>30.8</v>
      </c>
      <c r="K212" s="197">
        <f t="shared" si="7"/>
        <v>30.8</v>
      </c>
    </row>
    <row r="213" spans="1:11" ht="22.5">
      <c r="A213" s="176"/>
      <c r="B213" s="234" t="s">
        <v>265</v>
      </c>
      <c r="C213" s="235">
        <v>871</v>
      </c>
      <c r="D213" s="200" t="s">
        <v>259</v>
      </c>
      <c r="E213" s="200" t="s">
        <v>362</v>
      </c>
      <c r="F213" s="200" t="s">
        <v>225</v>
      </c>
      <c r="G213" s="200" t="s">
        <v>233</v>
      </c>
      <c r="H213" s="200" t="s">
        <v>424</v>
      </c>
      <c r="I213" s="200" t="s">
        <v>237</v>
      </c>
      <c r="J213" s="236">
        <v>30.8</v>
      </c>
      <c r="K213" s="236">
        <v>30.8</v>
      </c>
    </row>
    <row r="214" spans="1:11" ht="12.75">
      <c r="A214" s="176"/>
      <c r="B214" s="365" t="s">
        <v>425</v>
      </c>
      <c r="C214" s="269">
        <v>871</v>
      </c>
      <c r="D214" s="270" t="s">
        <v>259</v>
      </c>
      <c r="E214" s="270" t="s">
        <v>259</v>
      </c>
      <c r="F214" s="225"/>
      <c r="G214" s="225"/>
      <c r="H214" s="225"/>
      <c r="I214" s="270"/>
      <c r="J214" s="271">
        <f aca="true" t="shared" si="8" ref="J214:K217">J215</f>
        <v>59.8</v>
      </c>
      <c r="K214" s="271">
        <f t="shared" si="8"/>
        <v>59.7</v>
      </c>
    </row>
    <row r="215" spans="1:11" ht="42.75">
      <c r="A215" s="176"/>
      <c r="B215" s="186" t="s">
        <v>426</v>
      </c>
      <c r="C215" s="187">
        <v>871</v>
      </c>
      <c r="D215" s="187" t="s">
        <v>259</v>
      </c>
      <c r="E215" s="187" t="s">
        <v>259</v>
      </c>
      <c r="F215" s="187" t="s">
        <v>427</v>
      </c>
      <c r="G215" s="187"/>
      <c r="H215" s="187"/>
      <c r="I215" s="187"/>
      <c r="J215" s="187">
        <f t="shared" si="8"/>
        <v>59.8</v>
      </c>
      <c r="K215" s="187">
        <f t="shared" si="8"/>
        <v>59.7</v>
      </c>
    </row>
    <row r="216" spans="1:11" ht="74.25">
      <c r="A216" s="176"/>
      <c r="B216" s="190" t="s">
        <v>428</v>
      </c>
      <c r="C216" s="191">
        <v>871</v>
      </c>
      <c r="D216" s="191" t="s">
        <v>259</v>
      </c>
      <c r="E216" s="191" t="s">
        <v>259</v>
      </c>
      <c r="F216" s="191" t="s">
        <v>427</v>
      </c>
      <c r="G216" s="191" t="s">
        <v>233</v>
      </c>
      <c r="H216" s="191"/>
      <c r="I216" s="191"/>
      <c r="J216" s="191">
        <f t="shared" si="8"/>
        <v>59.8</v>
      </c>
      <c r="K216" s="191">
        <f t="shared" si="8"/>
        <v>59.7</v>
      </c>
    </row>
    <row r="217" spans="1:11" ht="84.75">
      <c r="A217" s="176"/>
      <c r="B217" s="205" t="s">
        <v>429</v>
      </c>
      <c r="C217" s="195">
        <v>871</v>
      </c>
      <c r="D217" s="195" t="s">
        <v>259</v>
      </c>
      <c r="E217" s="195" t="s">
        <v>259</v>
      </c>
      <c r="F217" s="195" t="s">
        <v>427</v>
      </c>
      <c r="G217" s="195" t="s">
        <v>233</v>
      </c>
      <c r="H217" s="195" t="s">
        <v>430</v>
      </c>
      <c r="I217" s="195"/>
      <c r="J217" s="195">
        <f t="shared" si="8"/>
        <v>59.8</v>
      </c>
      <c r="K217" s="195">
        <f t="shared" si="8"/>
        <v>59.7</v>
      </c>
    </row>
    <row r="218" spans="1:11" ht="22.5">
      <c r="A218" s="176"/>
      <c r="B218" s="234" t="s">
        <v>319</v>
      </c>
      <c r="C218" s="235">
        <v>871</v>
      </c>
      <c r="D218" s="235" t="s">
        <v>259</v>
      </c>
      <c r="E218" s="235" t="s">
        <v>259</v>
      </c>
      <c r="F218" s="235" t="s">
        <v>427</v>
      </c>
      <c r="G218" s="235" t="s">
        <v>233</v>
      </c>
      <c r="H218" s="235" t="s">
        <v>430</v>
      </c>
      <c r="I218" s="235" t="s">
        <v>431</v>
      </c>
      <c r="J218" s="235">
        <v>59.8</v>
      </c>
      <c r="K218" s="235">
        <v>59.7</v>
      </c>
    </row>
    <row r="219" spans="1:11" ht="12.75">
      <c r="A219" s="176"/>
      <c r="B219" s="262" t="s">
        <v>432</v>
      </c>
      <c r="C219" s="263">
        <v>871</v>
      </c>
      <c r="D219" s="263" t="s">
        <v>427</v>
      </c>
      <c r="E219" s="263"/>
      <c r="F219" s="368"/>
      <c r="G219" s="368"/>
      <c r="H219" s="368"/>
      <c r="I219" s="368"/>
      <c r="J219" s="364">
        <f>J220+J242</f>
        <v>5149.8</v>
      </c>
      <c r="K219" s="364">
        <f>K220+K242</f>
        <v>4953.4</v>
      </c>
    </row>
    <row r="220" spans="1:11" ht="12.75">
      <c r="A220" s="176"/>
      <c r="B220" s="365" t="s">
        <v>433</v>
      </c>
      <c r="C220" s="269">
        <v>871</v>
      </c>
      <c r="D220" s="269" t="s">
        <v>427</v>
      </c>
      <c r="E220" s="269" t="s">
        <v>221</v>
      </c>
      <c r="F220" s="269"/>
      <c r="G220" s="269"/>
      <c r="H220" s="269"/>
      <c r="I220" s="269"/>
      <c r="J220" s="369">
        <f>J221+J230</f>
        <v>3948.7000000000003</v>
      </c>
      <c r="K220" s="369">
        <f>K221+K230</f>
        <v>3795.9</v>
      </c>
    </row>
    <row r="221" spans="1:11" ht="21">
      <c r="A221" s="176"/>
      <c r="B221" s="370" t="s">
        <v>434</v>
      </c>
      <c r="C221" s="371">
        <v>871</v>
      </c>
      <c r="D221" s="371" t="s">
        <v>427</v>
      </c>
      <c r="E221" s="371" t="s">
        <v>221</v>
      </c>
      <c r="F221" s="372" t="s">
        <v>259</v>
      </c>
      <c r="G221" s="372"/>
      <c r="H221" s="372"/>
      <c r="I221" s="372"/>
      <c r="J221" s="373">
        <f>J222+J228</f>
        <v>3255.9</v>
      </c>
      <c r="K221" s="373">
        <f>K222+K228</f>
        <v>3114.7000000000003</v>
      </c>
    </row>
    <row r="222" spans="1:11" ht="32.25">
      <c r="A222" s="176"/>
      <c r="B222" s="374" t="s">
        <v>435</v>
      </c>
      <c r="C222" s="273">
        <v>871</v>
      </c>
      <c r="D222" s="273" t="s">
        <v>427</v>
      </c>
      <c r="E222" s="273" t="s">
        <v>221</v>
      </c>
      <c r="F222" s="211" t="s">
        <v>259</v>
      </c>
      <c r="G222" s="211"/>
      <c r="H222" s="211"/>
      <c r="I222" s="211"/>
      <c r="J222" s="189">
        <f>J223</f>
        <v>2984.6</v>
      </c>
      <c r="K222" s="189">
        <f>K223</f>
        <v>2843.4</v>
      </c>
    </row>
    <row r="223" spans="1:11" ht="74.25">
      <c r="A223" s="176"/>
      <c r="B223" s="190" t="s">
        <v>436</v>
      </c>
      <c r="C223" s="191">
        <v>871</v>
      </c>
      <c r="D223" s="291" t="s">
        <v>427</v>
      </c>
      <c r="E223" s="291" t="s">
        <v>221</v>
      </c>
      <c r="F223" s="202" t="s">
        <v>259</v>
      </c>
      <c r="G223" s="202" t="s">
        <v>233</v>
      </c>
      <c r="H223" s="202"/>
      <c r="I223" s="202"/>
      <c r="J223" s="193">
        <f>J224</f>
        <v>2984.6</v>
      </c>
      <c r="K223" s="193">
        <f>K224</f>
        <v>2843.4</v>
      </c>
    </row>
    <row r="224" spans="1:11" ht="21.75">
      <c r="A224" s="176"/>
      <c r="B224" s="366" t="s">
        <v>417</v>
      </c>
      <c r="C224" s="367">
        <v>871</v>
      </c>
      <c r="D224" s="367" t="s">
        <v>427</v>
      </c>
      <c r="E224" s="367" t="s">
        <v>221</v>
      </c>
      <c r="F224" s="203" t="s">
        <v>259</v>
      </c>
      <c r="G224" s="203" t="s">
        <v>233</v>
      </c>
      <c r="H224" s="203" t="s">
        <v>283</v>
      </c>
      <c r="I224" s="203"/>
      <c r="J224" s="197">
        <f>J225+J226+J227</f>
        <v>2984.6</v>
      </c>
      <c r="K224" s="197">
        <f>K225+K226+K227</f>
        <v>2843.4</v>
      </c>
    </row>
    <row r="225" spans="1:11" ht="45">
      <c r="A225" s="176"/>
      <c r="B225" s="198" t="s">
        <v>230</v>
      </c>
      <c r="C225" s="199">
        <v>871</v>
      </c>
      <c r="D225" s="200" t="s">
        <v>427</v>
      </c>
      <c r="E225" s="200" t="s">
        <v>221</v>
      </c>
      <c r="F225" s="200" t="s">
        <v>259</v>
      </c>
      <c r="G225" s="200" t="s">
        <v>233</v>
      </c>
      <c r="H225" s="200" t="s">
        <v>283</v>
      </c>
      <c r="I225" s="323">
        <v>100</v>
      </c>
      <c r="J225" s="201">
        <v>1870.5</v>
      </c>
      <c r="K225" s="201">
        <v>1849.6</v>
      </c>
    </row>
    <row r="226" spans="1:11" ht="22.5">
      <c r="A226" s="176"/>
      <c r="B226" s="234" t="s">
        <v>265</v>
      </c>
      <c r="C226" s="235">
        <v>871</v>
      </c>
      <c r="D226" s="200" t="s">
        <v>427</v>
      </c>
      <c r="E226" s="200" t="s">
        <v>221</v>
      </c>
      <c r="F226" s="200" t="s">
        <v>259</v>
      </c>
      <c r="G226" s="200" t="s">
        <v>233</v>
      </c>
      <c r="H226" s="200" t="s">
        <v>283</v>
      </c>
      <c r="I226" s="323">
        <v>200</v>
      </c>
      <c r="J226" s="201">
        <v>1025.6</v>
      </c>
      <c r="K226" s="201">
        <v>905.5</v>
      </c>
    </row>
    <row r="227" spans="1:11" ht="12.75">
      <c r="A227" s="176"/>
      <c r="B227" s="208" t="s">
        <v>238</v>
      </c>
      <c r="C227" s="209">
        <v>871</v>
      </c>
      <c r="D227" s="200" t="s">
        <v>427</v>
      </c>
      <c r="E227" s="200" t="s">
        <v>221</v>
      </c>
      <c r="F227" s="200" t="s">
        <v>259</v>
      </c>
      <c r="G227" s="200" t="s">
        <v>233</v>
      </c>
      <c r="H227" s="200" t="s">
        <v>283</v>
      </c>
      <c r="I227" s="323">
        <v>800</v>
      </c>
      <c r="J227" s="201">
        <v>88.5</v>
      </c>
      <c r="K227" s="201">
        <v>88.3</v>
      </c>
    </row>
    <row r="228" spans="1:11" ht="22.5">
      <c r="A228" s="176"/>
      <c r="B228" s="375" t="s">
        <v>437</v>
      </c>
      <c r="C228" s="376">
        <v>871</v>
      </c>
      <c r="D228" s="260" t="s">
        <v>427</v>
      </c>
      <c r="E228" s="260" t="s">
        <v>221</v>
      </c>
      <c r="F228" s="260" t="s">
        <v>303</v>
      </c>
      <c r="G228" s="260" t="s">
        <v>305</v>
      </c>
      <c r="H228" s="260" t="s">
        <v>438</v>
      </c>
      <c r="I228" s="243"/>
      <c r="J228" s="250">
        <f>J229</f>
        <v>271.3</v>
      </c>
      <c r="K228" s="250">
        <f>K229</f>
        <v>271.3</v>
      </c>
    </row>
    <row r="229" spans="1:11" ht="45">
      <c r="A229" s="176"/>
      <c r="B229" s="198" t="s">
        <v>230</v>
      </c>
      <c r="C229" s="235">
        <v>871</v>
      </c>
      <c r="D229" s="200" t="s">
        <v>427</v>
      </c>
      <c r="E229" s="200" t="s">
        <v>221</v>
      </c>
      <c r="F229" s="200" t="s">
        <v>303</v>
      </c>
      <c r="G229" s="200" t="s">
        <v>305</v>
      </c>
      <c r="H229" s="200" t="s">
        <v>438</v>
      </c>
      <c r="I229" s="323">
        <v>100</v>
      </c>
      <c r="J229" s="201">
        <v>271.3</v>
      </c>
      <c r="K229" s="201">
        <v>271.3</v>
      </c>
    </row>
    <row r="230" spans="1:11" ht="12.75">
      <c r="A230" s="176"/>
      <c r="B230" s="377" t="s">
        <v>439</v>
      </c>
      <c r="C230" s="378">
        <v>871</v>
      </c>
      <c r="D230" s="379" t="s">
        <v>427</v>
      </c>
      <c r="E230" s="379" t="s">
        <v>221</v>
      </c>
      <c r="F230" s="380"/>
      <c r="G230" s="380"/>
      <c r="H230" s="380"/>
      <c r="I230" s="380"/>
      <c r="J230" s="373">
        <f>J231+J236</f>
        <v>692.8000000000001</v>
      </c>
      <c r="K230" s="373">
        <f>K231+K236</f>
        <v>681.1999999999999</v>
      </c>
    </row>
    <row r="231" spans="1:11" ht="32.25">
      <c r="A231" s="176"/>
      <c r="B231" s="374" t="s">
        <v>435</v>
      </c>
      <c r="C231" s="273">
        <v>871</v>
      </c>
      <c r="D231" s="211" t="s">
        <v>427</v>
      </c>
      <c r="E231" s="211" t="s">
        <v>221</v>
      </c>
      <c r="F231" s="211" t="s">
        <v>259</v>
      </c>
      <c r="G231" s="211"/>
      <c r="H231" s="211"/>
      <c r="I231" s="211"/>
      <c r="J231" s="189">
        <f>J232</f>
        <v>537.7</v>
      </c>
      <c r="K231" s="189">
        <f>K232</f>
        <v>526.9</v>
      </c>
    </row>
    <row r="232" spans="1:11" ht="53.25">
      <c r="A232" s="176"/>
      <c r="B232" s="381" t="s">
        <v>440</v>
      </c>
      <c r="C232" s="291">
        <v>871</v>
      </c>
      <c r="D232" s="202" t="s">
        <v>427</v>
      </c>
      <c r="E232" s="202" t="s">
        <v>221</v>
      </c>
      <c r="F232" s="202" t="s">
        <v>259</v>
      </c>
      <c r="G232" s="202" t="s">
        <v>227</v>
      </c>
      <c r="H232" s="202"/>
      <c r="I232" s="202"/>
      <c r="J232" s="193">
        <f>J233</f>
        <v>537.7</v>
      </c>
      <c r="K232" s="193">
        <f>K233</f>
        <v>526.9</v>
      </c>
    </row>
    <row r="233" spans="1:11" ht="21.75">
      <c r="A233" s="176"/>
      <c r="B233" s="366" t="s">
        <v>417</v>
      </c>
      <c r="C233" s="367">
        <v>871</v>
      </c>
      <c r="D233" s="203" t="s">
        <v>427</v>
      </c>
      <c r="E233" s="203" t="s">
        <v>221</v>
      </c>
      <c r="F233" s="203" t="s">
        <v>259</v>
      </c>
      <c r="G233" s="203" t="s">
        <v>227</v>
      </c>
      <c r="H233" s="203" t="s">
        <v>283</v>
      </c>
      <c r="I233" s="214"/>
      <c r="J233" s="197">
        <f>J234+J235</f>
        <v>537.7</v>
      </c>
      <c r="K233" s="197">
        <f>K234+K235</f>
        <v>526.9</v>
      </c>
    </row>
    <row r="234" spans="1:11" ht="45">
      <c r="A234" s="176"/>
      <c r="B234" s="198" t="s">
        <v>230</v>
      </c>
      <c r="C234" s="199">
        <v>871</v>
      </c>
      <c r="D234" s="200" t="s">
        <v>427</v>
      </c>
      <c r="E234" s="200" t="s">
        <v>221</v>
      </c>
      <c r="F234" s="200" t="s">
        <v>259</v>
      </c>
      <c r="G234" s="200" t="s">
        <v>227</v>
      </c>
      <c r="H234" s="200" t="s">
        <v>283</v>
      </c>
      <c r="I234" s="323">
        <v>100</v>
      </c>
      <c r="J234" s="201">
        <v>478.7</v>
      </c>
      <c r="K234" s="201">
        <v>468.2</v>
      </c>
    </row>
    <row r="235" spans="1:11" ht="22.5">
      <c r="A235" s="176"/>
      <c r="B235" s="234" t="s">
        <v>265</v>
      </c>
      <c r="C235" s="235">
        <v>871</v>
      </c>
      <c r="D235" s="200" t="s">
        <v>427</v>
      </c>
      <c r="E235" s="200" t="s">
        <v>221</v>
      </c>
      <c r="F235" s="200" t="s">
        <v>259</v>
      </c>
      <c r="G235" s="200" t="s">
        <v>227</v>
      </c>
      <c r="H235" s="200" t="s">
        <v>283</v>
      </c>
      <c r="I235" s="323">
        <v>200</v>
      </c>
      <c r="J235" s="201">
        <v>59</v>
      </c>
      <c r="K235" s="201">
        <v>58.7</v>
      </c>
    </row>
    <row r="236" spans="1:11" ht="12.75">
      <c r="A236" s="176"/>
      <c r="B236" s="382" t="s">
        <v>302</v>
      </c>
      <c r="C236" s="383">
        <v>871</v>
      </c>
      <c r="D236" s="301" t="s">
        <v>427</v>
      </c>
      <c r="E236" s="301" t="s">
        <v>221</v>
      </c>
      <c r="F236" s="301" t="s">
        <v>303</v>
      </c>
      <c r="G236" s="301"/>
      <c r="H236" s="301"/>
      <c r="I236" s="301"/>
      <c r="J236" s="303">
        <f>J237</f>
        <v>155.1</v>
      </c>
      <c r="K236" s="303">
        <f>K237</f>
        <v>154.29999999999998</v>
      </c>
    </row>
    <row r="237" spans="1:11" ht="12.75">
      <c r="A237" s="176"/>
      <c r="B237" s="384" t="s">
        <v>304</v>
      </c>
      <c r="C237" s="385">
        <v>871</v>
      </c>
      <c r="D237" s="306" t="s">
        <v>427</v>
      </c>
      <c r="E237" s="306" t="s">
        <v>221</v>
      </c>
      <c r="F237" s="306" t="s">
        <v>303</v>
      </c>
      <c r="G237" s="306" t="s">
        <v>305</v>
      </c>
      <c r="H237" s="306"/>
      <c r="I237" s="306"/>
      <c r="J237" s="308">
        <f>J238+J240</f>
        <v>155.1</v>
      </c>
      <c r="K237" s="308">
        <f>K238+K240</f>
        <v>154.29999999999998</v>
      </c>
    </row>
    <row r="238" spans="1:11" ht="53.25">
      <c r="A238" s="176"/>
      <c r="B238" s="386" t="s">
        <v>441</v>
      </c>
      <c r="C238" s="387">
        <v>871</v>
      </c>
      <c r="D238" s="388" t="s">
        <v>427</v>
      </c>
      <c r="E238" s="388" t="s">
        <v>221</v>
      </c>
      <c r="F238" s="388" t="s">
        <v>303</v>
      </c>
      <c r="G238" s="388" t="s">
        <v>305</v>
      </c>
      <c r="H238" s="388" t="s">
        <v>442</v>
      </c>
      <c r="I238" s="388"/>
      <c r="J238" s="389">
        <f>J239</f>
        <v>140.5</v>
      </c>
      <c r="K238" s="389">
        <f>K239</f>
        <v>139.7</v>
      </c>
    </row>
    <row r="239" spans="1:11" ht="12.75">
      <c r="A239" s="176"/>
      <c r="B239" s="390" t="s">
        <v>443</v>
      </c>
      <c r="C239" s="391">
        <v>871</v>
      </c>
      <c r="D239" s="315" t="s">
        <v>427</v>
      </c>
      <c r="E239" s="315" t="s">
        <v>221</v>
      </c>
      <c r="F239" s="315" t="s">
        <v>303</v>
      </c>
      <c r="G239" s="315" t="s">
        <v>305</v>
      </c>
      <c r="H239" s="315" t="s">
        <v>442</v>
      </c>
      <c r="I239" s="315" t="s">
        <v>431</v>
      </c>
      <c r="J239" s="317">
        <v>140.5</v>
      </c>
      <c r="K239" s="317">
        <v>139.7</v>
      </c>
    </row>
    <row r="240" spans="1:11" ht="12.75">
      <c r="A240" s="176"/>
      <c r="B240" s="386" t="s">
        <v>120</v>
      </c>
      <c r="C240" s="387">
        <v>871</v>
      </c>
      <c r="D240" s="388" t="s">
        <v>427</v>
      </c>
      <c r="E240" s="388" t="s">
        <v>221</v>
      </c>
      <c r="F240" s="388" t="s">
        <v>303</v>
      </c>
      <c r="G240" s="388" t="s">
        <v>305</v>
      </c>
      <c r="H240" s="388" t="s">
        <v>444</v>
      </c>
      <c r="I240" s="388"/>
      <c r="J240" s="389">
        <f>J241</f>
        <v>14.6</v>
      </c>
      <c r="K240" s="389">
        <f>K241</f>
        <v>14.6</v>
      </c>
    </row>
    <row r="241" spans="1:11" ht="45">
      <c r="A241" s="176"/>
      <c r="B241" s="392" t="s">
        <v>445</v>
      </c>
      <c r="C241" s="393">
        <v>871</v>
      </c>
      <c r="D241" s="315" t="s">
        <v>427</v>
      </c>
      <c r="E241" s="315" t="s">
        <v>221</v>
      </c>
      <c r="F241" s="315" t="s">
        <v>303</v>
      </c>
      <c r="G241" s="315" t="s">
        <v>305</v>
      </c>
      <c r="H241" s="315" t="s">
        <v>444</v>
      </c>
      <c r="I241" s="315" t="s">
        <v>231</v>
      </c>
      <c r="J241" s="317">
        <v>14.6</v>
      </c>
      <c r="K241" s="317">
        <v>14.6</v>
      </c>
    </row>
    <row r="242" spans="1:11" ht="12.75">
      <c r="A242" s="176"/>
      <c r="B242" s="394" t="s">
        <v>446</v>
      </c>
      <c r="C242" s="183">
        <v>871</v>
      </c>
      <c r="D242" s="225" t="s">
        <v>427</v>
      </c>
      <c r="E242" s="225" t="s">
        <v>223</v>
      </c>
      <c r="F242" s="225"/>
      <c r="G242" s="225"/>
      <c r="H242" s="225"/>
      <c r="I242" s="225"/>
      <c r="J242" s="185">
        <f aca="true" t="shared" si="9" ref="J242:K245">J243</f>
        <v>1201.1</v>
      </c>
      <c r="K242" s="185">
        <f t="shared" si="9"/>
        <v>1157.5</v>
      </c>
    </row>
    <row r="243" spans="1:11" ht="32.25">
      <c r="A243" s="176"/>
      <c r="B243" s="374" t="s">
        <v>435</v>
      </c>
      <c r="C243" s="273">
        <v>871</v>
      </c>
      <c r="D243" s="211" t="s">
        <v>427</v>
      </c>
      <c r="E243" s="211" t="s">
        <v>223</v>
      </c>
      <c r="F243" s="211" t="s">
        <v>259</v>
      </c>
      <c r="G243" s="211"/>
      <c r="H243" s="211"/>
      <c r="I243" s="211"/>
      <c r="J243" s="189">
        <f t="shared" si="9"/>
        <v>1201.1</v>
      </c>
      <c r="K243" s="189">
        <f t="shared" si="9"/>
        <v>1157.5</v>
      </c>
    </row>
    <row r="244" spans="1:11" ht="52.5">
      <c r="A244" s="176"/>
      <c r="B244" s="344" t="s">
        <v>447</v>
      </c>
      <c r="C244" s="345">
        <v>871</v>
      </c>
      <c r="D244" s="335" t="s">
        <v>427</v>
      </c>
      <c r="E244" s="335" t="s">
        <v>223</v>
      </c>
      <c r="F244" s="335" t="s">
        <v>259</v>
      </c>
      <c r="G244" s="335" t="s">
        <v>274</v>
      </c>
      <c r="H244" s="335"/>
      <c r="I244" s="335"/>
      <c r="J244" s="336">
        <f t="shared" si="9"/>
        <v>1201.1</v>
      </c>
      <c r="K244" s="336">
        <f t="shared" si="9"/>
        <v>1157.5</v>
      </c>
    </row>
    <row r="245" spans="1:11" ht="12.75">
      <c r="A245" s="176"/>
      <c r="B245" s="366" t="s">
        <v>448</v>
      </c>
      <c r="C245" s="367">
        <v>871</v>
      </c>
      <c r="D245" s="203" t="s">
        <v>427</v>
      </c>
      <c r="E245" s="203" t="s">
        <v>223</v>
      </c>
      <c r="F245" s="203" t="s">
        <v>259</v>
      </c>
      <c r="G245" s="203" t="s">
        <v>274</v>
      </c>
      <c r="H245" s="203" t="s">
        <v>449</v>
      </c>
      <c r="I245" s="203"/>
      <c r="J245" s="197">
        <f t="shared" si="9"/>
        <v>1201.1</v>
      </c>
      <c r="K245" s="197">
        <f t="shared" si="9"/>
        <v>1157.5</v>
      </c>
    </row>
    <row r="246" spans="1:11" ht="22.5">
      <c r="A246" s="176"/>
      <c r="B246" s="234" t="s">
        <v>265</v>
      </c>
      <c r="C246" s="235">
        <v>871</v>
      </c>
      <c r="D246" s="200" t="s">
        <v>427</v>
      </c>
      <c r="E246" s="200" t="s">
        <v>223</v>
      </c>
      <c r="F246" s="200" t="s">
        <v>259</v>
      </c>
      <c r="G246" s="200" t="s">
        <v>274</v>
      </c>
      <c r="H246" s="200" t="s">
        <v>449</v>
      </c>
      <c r="I246" s="323">
        <v>200</v>
      </c>
      <c r="J246" s="201">
        <v>1201.1</v>
      </c>
      <c r="K246" s="201">
        <v>1157.5</v>
      </c>
    </row>
    <row r="247" spans="1:11" ht="12.75">
      <c r="A247" s="176"/>
      <c r="B247" s="395" t="s">
        <v>450</v>
      </c>
      <c r="C247" s="396">
        <v>871</v>
      </c>
      <c r="D247" s="263" t="s">
        <v>267</v>
      </c>
      <c r="E247" s="368"/>
      <c r="F247" s="179"/>
      <c r="G247" s="179"/>
      <c r="H247" s="179"/>
      <c r="I247" s="179"/>
      <c r="J247" s="181">
        <f aca="true" t="shared" si="10" ref="J247:K251">J248</f>
        <v>1574.8000000000002</v>
      </c>
      <c r="K247" s="181">
        <f t="shared" si="10"/>
        <v>1539.3</v>
      </c>
    </row>
    <row r="248" spans="1:11" ht="12.75">
      <c r="A248" s="176"/>
      <c r="B248" s="182" t="s">
        <v>451</v>
      </c>
      <c r="C248" s="183">
        <v>871</v>
      </c>
      <c r="D248" s="269" t="s">
        <v>267</v>
      </c>
      <c r="E248" s="269" t="s">
        <v>221</v>
      </c>
      <c r="F248" s="225"/>
      <c r="G248" s="225"/>
      <c r="H248" s="225"/>
      <c r="I248" s="225"/>
      <c r="J248" s="185">
        <f t="shared" si="10"/>
        <v>1574.8000000000002</v>
      </c>
      <c r="K248" s="185">
        <f t="shared" si="10"/>
        <v>1539.3</v>
      </c>
    </row>
    <row r="249" spans="1:11" ht="42.75">
      <c r="A249" s="176"/>
      <c r="B249" s="210" t="s">
        <v>426</v>
      </c>
      <c r="C249" s="187">
        <v>871</v>
      </c>
      <c r="D249" s="211" t="s">
        <v>267</v>
      </c>
      <c r="E249" s="211" t="s">
        <v>221</v>
      </c>
      <c r="F249" s="211" t="s">
        <v>427</v>
      </c>
      <c r="G249" s="211"/>
      <c r="H249" s="211"/>
      <c r="I249" s="211"/>
      <c r="J249" s="189">
        <f t="shared" si="10"/>
        <v>1574.8000000000002</v>
      </c>
      <c r="K249" s="189">
        <f t="shared" si="10"/>
        <v>1539.3</v>
      </c>
    </row>
    <row r="250" spans="1:11" ht="63.75">
      <c r="A250" s="176"/>
      <c r="B250" s="212" t="s">
        <v>452</v>
      </c>
      <c r="C250" s="191">
        <v>871</v>
      </c>
      <c r="D250" s="202" t="s">
        <v>267</v>
      </c>
      <c r="E250" s="202" t="s">
        <v>221</v>
      </c>
      <c r="F250" s="202" t="s">
        <v>427</v>
      </c>
      <c r="G250" s="202" t="s">
        <v>227</v>
      </c>
      <c r="H250" s="202"/>
      <c r="I250" s="202"/>
      <c r="J250" s="193">
        <f t="shared" si="10"/>
        <v>1574.8000000000002</v>
      </c>
      <c r="K250" s="193">
        <f t="shared" si="10"/>
        <v>1539.3</v>
      </c>
    </row>
    <row r="251" spans="1:11" ht="21.75">
      <c r="A251" s="176"/>
      <c r="B251" s="397" t="s">
        <v>453</v>
      </c>
      <c r="C251" s="398">
        <v>871</v>
      </c>
      <c r="D251" s="399" t="s">
        <v>267</v>
      </c>
      <c r="E251" s="399" t="s">
        <v>221</v>
      </c>
      <c r="F251" s="399" t="s">
        <v>427</v>
      </c>
      <c r="G251" s="399" t="s">
        <v>227</v>
      </c>
      <c r="H251" s="399"/>
      <c r="I251" s="399"/>
      <c r="J251" s="400">
        <f t="shared" si="10"/>
        <v>1574.8000000000002</v>
      </c>
      <c r="K251" s="400">
        <f t="shared" si="10"/>
        <v>1539.3</v>
      </c>
    </row>
    <row r="252" spans="1:11" ht="21.75">
      <c r="A252" s="176"/>
      <c r="B252" s="194" t="s">
        <v>417</v>
      </c>
      <c r="C252" s="195">
        <v>871</v>
      </c>
      <c r="D252" s="203" t="s">
        <v>267</v>
      </c>
      <c r="E252" s="203" t="s">
        <v>221</v>
      </c>
      <c r="F252" s="203" t="s">
        <v>427</v>
      </c>
      <c r="G252" s="203" t="s">
        <v>227</v>
      </c>
      <c r="H252" s="203" t="s">
        <v>283</v>
      </c>
      <c r="I252" s="203"/>
      <c r="J252" s="197">
        <f>J253+J254+J255</f>
        <v>1574.8000000000002</v>
      </c>
      <c r="K252" s="197">
        <f>K253+K254+K255</f>
        <v>1539.3</v>
      </c>
    </row>
    <row r="253" spans="1:11" ht="45">
      <c r="A253" s="176"/>
      <c r="B253" s="198" t="s">
        <v>230</v>
      </c>
      <c r="C253" s="199">
        <v>871</v>
      </c>
      <c r="D253" s="200" t="s">
        <v>267</v>
      </c>
      <c r="E253" s="200" t="s">
        <v>221</v>
      </c>
      <c r="F253" s="200" t="s">
        <v>427</v>
      </c>
      <c r="G253" s="200" t="s">
        <v>227</v>
      </c>
      <c r="H253" s="200" t="s">
        <v>283</v>
      </c>
      <c r="I253" s="323">
        <v>100</v>
      </c>
      <c r="J253" s="201">
        <v>1241.7</v>
      </c>
      <c r="K253" s="201">
        <v>1218.6</v>
      </c>
    </row>
    <row r="254" spans="1:11" ht="22.5">
      <c r="A254" s="176"/>
      <c r="B254" s="234" t="s">
        <v>265</v>
      </c>
      <c r="C254" s="235">
        <v>871</v>
      </c>
      <c r="D254" s="200" t="s">
        <v>267</v>
      </c>
      <c r="E254" s="200" t="s">
        <v>221</v>
      </c>
      <c r="F254" s="200" t="s">
        <v>427</v>
      </c>
      <c r="G254" s="200" t="s">
        <v>227</v>
      </c>
      <c r="H254" s="200" t="s">
        <v>283</v>
      </c>
      <c r="I254" s="323">
        <v>200</v>
      </c>
      <c r="J254" s="201">
        <v>332.1</v>
      </c>
      <c r="K254" s="201">
        <v>319.8</v>
      </c>
    </row>
    <row r="255" spans="1:11" ht="12.75">
      <c r="A255" s="176"/>
      <c r="B255" s="208" t="s">
        <v>238</v>
      </c>
      <c r="C255" s="209">
        <v>871</v>
      </c>
      <c r="D255" s="200" t="s">
        <v>267</v>
      </c>
      <c r="E255" s="200" t="s">
        <v>221</v>
      </c>
      <c r="F255" s="200" t="s">
        <v>427</v>
      </c>
      <c r="G255" s="200" t="s">
        <v>227</v>
      </c>
      <c r="H255" s="200" t="s">
        <v>283</v>
      </c>
      <c r="I255" s="323">
        <v>800</v>
      </c>
      <c r="J255" s="201">
        <v>1</v>
      </c>
      <c r="K255" s="201">
        <v>0.9</v>
      </c>
    </row>
    <row r="256" spans="1:11" ht="14.25">
      <c r="A256" s="176"/>
      <c r="B256" s="401" t="s">
        <v>454</v>
      </c>
      <c r="C256" s="191">
        <v>871</v>
      </c>
      <c r="D256" s="402" t="s">
        <v>333</v>
      </c>
      <c r="E256" s="402"/>
      <c r="F256" s="402"/>
      <c r="G256" s="403"/>
      <c r="H256" s="403"/>
      <c r="I256" s="403"/>
      <c r="J256" s="404">
        <f>J257</f>
        <v>59</v>
      </c>
      <c r="K256" s="404">
        <f>K257</f>
        <v>59</v>
      </c>
    </row>
    <row r="257" spans="1:11" ht="12.75">
      <c r="A257" s="176"/>
      <c r="B257" s="182" t="s">
        <v>455</v>
      </c>
      <c r="C257" s="325">
        <v>871</v>
      </c>
      <c r="D257" s="238" t="s">
        <v>333</v>
      </c>
      <c r="E257" s="238" t="s">
        <v>313</v>
      </c>
      <c r="F257" s="238"/>
      <c r="G257" s="405"/>
      <c r="H257" s="405"/>
      <c r="I257" s="405"/>
      <c r="J257" s="201">
        <f>J258+J261</f>
        <v>59</v>
      </c>
      <c r="K257" s="201">
        <f>K258+K261</f>
        <v>59</v>
      </c>
    </row>
    <row r="258" spans="1:11" ht="32.25">
      <c r="A258" s="176"/>
      <c r="B258" s="374" t="s">
        <v>435</v>
      </c>
      <c r="C258" s="195">
        <v>871</v>
      </c>
      <c r="D258" s="238" t="s">
        <v>333</v>
      </c>
      <c r="E258" s="238" t="s">
        <v>313</v>
      </c>
      <c r="F258" s="238" t="s">
        <v>259</v>
      </c>
      <c r="G258" s="405"/>
      <c r="H258" s="405"/>
      <c r="I258" s="405"/>
      <c r="J258" s="201">
        <f>J259</f>
        <v>39.9</v>
      </c>
      <c r="K258" s="201">
        <f>K259</f>
        <v>39.9</v>
      </c>
    </row>
    <row r="259" spans="1:11" ht="52.5">
      <c r="A259" s="176"/>
      <c r="B259" s="344" t="s">
        <v>447</v>
      </c>
      <c r="C259" s="199">
        <v>871</v>
      </c>
      <c r="D259" s="238" t="s">
        <v>333</v>
      </c>
      <c r="E259" s="238" t="s">
        <v>313</v>
      </c>
      <c r="F259" s="238" t="s">
        <v>259</v>
      </c>
      <c r="G259" s="405" t="s">
        <v>313</v>
      </c>
      <c r="H259" s="405"/>
      <c r="I259" s="405"/>
      <c r="J259" s="201">
        <f>J260</f>
        <v>39.9</v>
      </c>
      <c r="K259" s="201">
        <f>K260</f>
        <v>39.9</v>
      </c>
    </row>
    <row r="260" spans="1:11" ht="21">
      <c r="A260" s="176"/>
      <c r="B260" s="406" t="s">
        <v>456</v>
      </c>
      <c r="C260" s="235">
        <v>871</v>
      </c>
      <c r="D260" s="238" t="s">
        <v>333</v>
      </c>
      <c r="E260" s="238" t="s">
        <v>313</v>
      </c>
      <c r="F260" s="238" t="s">
        <v>259</v>
      </c>
      <c r="G260" s="405" t="s">
        <v>313</v>
      </c>
      <c r="H260" s="405" t="s">
        <v>449</v>
      </c>
      <c r="I260" s="238" t="s">
        <v>431</v>
      </c>
      <c r="J260" s="201">
        <v>39.9</v>
      </c>
      <c r="K260" s="201">
        <v>39.9</v>
      </c>
    </row>
    <row r="261" spans="1:11" ht="12.75">
      <c r="A261" s="176"/>
      <c r="B261" s="407" t="s">
        <v>302</v>
      </c>
      <c r="C261" s="209">
        <v>871</v>
      </c>
      <c r="D261" s="238" t="s">
        <v>333</v>
      </c>
      <c r="E261" s="238" t="s">
        <v>313</v>
      </c>
      <c r="F261" s="238"/>
      <c r="G261" s="405"/>
      <c r="H261" s="405"/>
      <c r="I261" s="238"/>
      <c r="J261" s="201">
        <f>J262</f>
        <v>19.1</v>
      </c>
      <c r="K261" s="201">
        <f>K262</f>
        <v>19.1</v>
      </c>
    </row>
    <row r="262" spans="1:11" ht="12.75">
      <c r="A262" s="176"/>
      <c r="B262" s="208" t="s">
        <v>457</v>
      </c>
      <c r="C262" s="209">
        <v>871</v>
      </c>
      <c r="D262" s="238" t="s">
        <v>333</v>
      </c>
      <c r="E262" s="238" t="s">
        <v>313</v>
      </c>
      <c r="F262" s="238" t="s">
        <v>268</v>
      </c>
      <c r="G262" s="405" t="s">
        <v>227</v>
      </c>
      <c r="H262" s="405" t="s">
        <v>270</v>
      </c>
      <c r="I262" s="238" t="s">
        <v>239</v>
      </c>
      <c r="J262" s="201">
        <v>19.1</v>
      </c>
      <c r="K262" s="201">
        <v>19.1</v>
      </c>
    </row>
    <row r="263" spans="1:11" ht="12.75">
      <c r="A263" s="408">
        <v>2</v>
      </c>
      <c r="B263" s="409" t="s">
        <v>458</v>
      </c>
      <c r="C263" s="410">
        <v>872</v>
      </c>
      <c r="D263" s="565"/>
      <c r="E263" s="566"/>
      <c r="F263" s="566"/>
      <c r="G263" s="566"/>
      <c r="H263" s="566"/>
      <c r="I263" s="567"/>
      <c r="J263" s="411">
        <f>J264</f>
        <v>430.80000000000007</v>
      </c>
      <c r="K263" s="411">
        <f>K264</f>
        <v>383</v>
      </c>
    </row>
    <row r="264" spans="1:11" ht="21.75">
      <c r="A264" s="176"/>
      <c r="B264" s="177" t="s">
        <v>220</v>
      </c>
      <c r="C264" s="178" t="s">
        <v>459</v>
      </c>
      <c r="D264" s="179" t="s">
        <v>221</v>
      </c>
      <c r="E264" s="179"/>
      <c r="F264" s="179"/>
      <c r="G264" s="179"/>
      <c r="H264" s="179"/>
      <c r="I264" s="180"/>
      <c r="J264" s="181">
        <f>J265+J272</f>
        <v>430.80000000000007</v>
      </c>
      <c r="K264" s="181">
        <f>K265+K272</f>
        <v>383</v>
      </c>
    </row>
    <row r="265" spans="1:11" ht="32.25">
      <c r="A265" s="412"/>
      <c r="B265" s="286" t="s">
        <v>460</v>
      </c>
      <c r="C265" s="270" t="s">
        <v>459</v>
      </c>
      <c r="D265" s="225" t="s">
        <v>221</v>
      </c>
      <c r="E265" s="225" t="s">
        <v>313</v>
      </c>
      <c r="F265" s="225"/>
      <c r="G265" s="225"/>
      <c r="H265" s="225"/>
      <c r="I265" s="184"/>
      <c r="J265" s="185">
        <f>J266</f>
        <v>278.90000000000003</v>
      </c>
      <c r="K265" s="185">
        <f>K266</f>
        <v>277</v>
      </c>
    </row>
    <row r="266" spans="1:11" ht="21">
      <c r="A266" s="412"/>
      <c r="B266" s="413" t="s">
        <v>461</v>
      </c>
      <c r="C266" s="414" t="s">
        <v>459</v>
      </c>
      <c r="D266" s="211" t="s">
        <v>221</v>
      </c>
      <c r="E266" s="211" t="s">
        <v>313</v>
      </c>
      <c r="F266" s="211" t="s">
        <v>462</v>
      </c>
      <c r="G266" s="211"/>
      <c r="H266" s="211"/>
      <c r="I266" s="188"/>
      <c r="J266" s="250">
        <f>J267</f>
        <v>278.90000000000003</v>
      </c>
      <c r="K266" s="250">
        <f>K267</f>
        <v>277</v>
      </c>
    </row>
    <row r="267" spans="1:11" ht="21">
      <c r="A267" s="412"/>
      <c r="B267" s="415" t="s">
        <v>463</v>
      </c>
      <c r="C267" s="416" t="s">
        <v>459</v>
      </c>
      <c r="D267" s="202" t="s">
        <v>221</v>
      </c>
      <c r="E267" s="202" t="s">
        <v>313</v>
      </c>
      <c r="F267" s="202" t="s">
        <v>462</v>
      </c>
      <c r="G267" s="202" t="s">
        <v>227</v>
      </c>
      <c r="H267" s="202"/>
      <c r="I267" s="192"/>
      <c r="J267" s="224">
        <f>J268+J270</f>
        <v>278.90000000000003</v>
      </c>
      <c r="K267" s="224">
        <f>K268+K270</f>
        <v>277</v>
      </c>
    </row>
    <row r="268" spans="1:11" ht="33.75">
      <c r="A268" s="412"/>
      <c r="B268" s="417" t="s">
        <v>228</v>
      </c>
      <c r="C268" s="233" t="s">
        <v>459</v>
      </c>
      <c r="D268" s="196" t="s">
        <v>221</v>
      </c>
      <c r="E268" s="196" t="s">
        <v>313</v>
      </c>
      <c r="F268" s="196" t="s">
        <v>462</v>
      </c>
      <c r="G268" s="196" t="s">
        <v>227</v>
      </c>
      <c r="H268" s="196" t="s">
        <v>229</v>
      </c>
      <c r="I268" s="196"/>
      <c r="J268" s="204">
        <f>J269</f>
        <v>269.6</v>
      </c>
      <c r="K268" s="204">
        <f>K269</f>
        <v>267.8</v>
      </c>
    </row>
    <row r="269" spans="1:11" ht="45">
      <c r="A269" s="412"/>
      <c r="B269" s="198" t="s">
        <v>230</v>
      </c>
      <c r="C269" s="199" t="s">
        <v>459</v>
      </c>
      <c r="D269" s="200" t="s">
        <v>221</v>
      </c>
      <c r="E269" s="200" t="s">
        <v>313</v>
      </c>
      <c r="F269" s="200" t="s">
        <v>462</v>
      </c>
      <c r="G269" s="200" t="s">
        <v>227</v>
      </c>
      <c r="H269" s="200" t="s">
        <v>229</v>
      </c>
      <c r="I269" s="200">
        <v>100</v>
      </c>
      <c r="J269" s="236">
        <v>269.6</v>
      </c>
      <c r="K269" s="236">
        <v>267.8</v>
      </c>
    </row>
    <row r="270" spans="1:11" ht="22.5">
      <c r="A270" s="412"/>
      <c r="B270" s="241" t="s">
        <v>234</v>
      </c>
      <c r="C270" s="232" t="s">
        <v>459</v>
      </c>
      <c r="D270" s="196" t="s">
        <v>221</v>
      </c>
      <c r="E270" s="196" t="s">
        <v>313</v>
      </c>
      <c r="F270" s="196" t="s">
        <v>462</v>
      </c>
      <c r="G270" s="196" t="s">
        <v>227</v>
      </c>
      <c r="H270" s="196" t="s">
        <v>235</v>
      </c>
      <c r="I270" s="196"/>
      <c r="J270" s="204">
        <f>J271</f>
        <v>9.3</v>
      </c>
      <c r="K270" s="204">
        <f>K271</f>
        <v>9.2</v>
      </c>
    </row>
    <row r="271" spans="1:11" ht="12.75">
      <c r="A271" s="412"/>
      <c r="B271" s="206" t="s">
        <v>236</v>
      </c>
      <c r="C271" s="207" t="s">
        <v>459</v>
      </c>
      <c r="D271" s="200" t="s">
        <v>221</v>
      </c>
      <c r="E271" s="200" t="s">
        <v>313</v>
      </c>
      <c r="F271" s="200" t="s">
        <v>462</v>
      </c>
      <c r="G271" s="200" t="s">
        <v>227</v>
      </c>
      <c r="H271" s="200" t="s">
        <v>235</v>
      </c>
      <c r="I271" s="207" t="s">
        <v>237</v>
      </c>
      <c r="J271" s="201">
        <v>9.3</v>
      </c>
      <c r="K271" s="201">
        <v>9.2</v>
      </c>
    </row>
    <row r="272" spans="1:11" ht="21.75">
      <c r="A272" s="412"/>
      <c r="B272" s="182" t="s">
        <v>271</v>
      </c>
      <c r="C272" s="183" t="s">
        <v>459</v>
      </c>
      <c r="D272" s="225" t="s">
        <v>221</v>
      </c>
      <c r="E272" s="225" t="s">
        <v>272</v>
      </c>
      <c r="F272" s="225"/>
      <c r="G272" s="225"/>
      <c r="H272" s="225"/>
      <c r="I272" s="239"/>
      <c r="J272" s="185">
        <f aca="true" t="shared" si="11" ref="J272:K275">J273</f>
        <v>151.9</v>
      </c>
      <c r="K272" s="185">
        <f t="shared" si="11"/>
        <v>106</v>
      </c>
    </row>
    <row r="273" spans="1:11" ht="21">
      <c r="A273" s="412"/>
      <c r="B273" s="418" t="s">
        <v>461</v>
      </c>
      <c r="C273" s="419" t="s">
        <v>459</v>
      </c>
      <c r="D273" s="211" t="s">
        <v>221</v>
      </c>
      <c r="E273" s="211" t="s">
        <v>272</v>
      </c>
      <c r="F273" s="211" t="s">
        <v>462</v>
      </c>
      <c r="G273" s="211"/>
      <c r="H273" s="211"/>
      <c r="I273" s="188"/>
      <c r="J273" s="189">
        <f t="shared" si="11"/>
        <v>151.9</v>
      </c>
      <c r="K273" s="189">
        <f t="shared" si="11"/>
        <v>106</v>
      </c>
    </row>
    <row r="274" spans="1:11" ht="21">
      <c r="A274" s="412"/>
      <c r="B274" s="420" t="s">
        <v>464</v>
      </c>
      <c r="C274" s="421" t="s">
        <v>459</v>
      </c>
      <c r="D274" s="202" t="s">
        <v>221</v>
      </c>
      <c r="E274" s="202" t="s">
        <v>272</v>
      </c>
      <c r="F274" s="202" t="s">
        <v>462</v>
      </c>
      <c r="G274" s="202" t="s">
        <v>227</v>
      </c>
      <c r="H274" s="202"/>
      <c r="I274" s="192"/>
      <c r="J274" s="193">
        <f t="shared" si="11"/>
        <v>151.9</v>
      </c>
      <c r="K274" s="193">
        <f t="shared" si="11"/>
        <v>106</v>
      </c>
    </row>
    <row r="275" spans="1:11" ht="42.75">
      <c r="A275" s="412"/>
      <c r="B275" s="205" t="s">
        <v>465</v>
      </c>
      <c r="C275" s="195" t="s">
        <v>459</v>
      </c>
      <c r="D275" s="203" t="s">
        <v>221</v>
      </c>
      <c r="E275" s="203" t="s">
        <v>272</v>
      </c>
      <c r="F275" s="203" t="s">
        <v>462</v>
      </c>
      <c r="G275" s="203" t="s">
        <v>227</v>
      </c>
      <c r="H275" s="203" t="s">
        <v>285</v>
      </c>
      <c r="I275" s="196"/>
      <c r="J275" s="197">
        <f t="shared" si="11"/>
        <v>151.9</v>
      </c>
      <c r="K275" s="197">
        <f t="shared" si="11"/>
        <v>106</v>
      </c>
    </row>
    <row r="276" spans="1:11" ht="22.5">
      <c r="A276" s="412"/>
      <c r="B276" s="234" t="s">
        <v>265</v>
      </c>
      <c r="C276" s="235" t="s">
        <v>459</v>
      </c>
      <c r="D276" s="200" t="s">
        <v>221</v>
      </c>
      <c r="E276" s="200" t="s">
        <v>272</v>
      </c>
      <c r="F276" s="200" t="s">
        <v>462</v>
      </c>
      <c r="G276" s="200" t="s">
        <v>227</v>
      </c>
      <c r="H276" s="200" t="s">
        <v>285</v>
      </c>
      <c r="I276" s="200">
        <v>200</v>
      </c>
      <c r="J276" s="236">
        <v>151.9</v>
      </c>
      <c r="K276" s="236">
        <v>106</v>
      </c>
    </row>
    <row r="277" spans="1:11" ht="12.75">
      <c r="A277" s="176"/>
      <c r="B277" s="422" t="s">
        <v>466</v>
      </c>
      <c r="C277" s="422"/>
      <c r="D277" s="422"/>
      <c r="E277" s="422"/>
      <c r="F277" s="422"/>
      <c r="G277" s="422"/>
      <c r="H277" s="422"/>
      <c r="I277" s="422"/>
      <c r="J277" s="423">
        <f>J263+J7</f>
        <v>34541.3</v>
      </c>
      <c r="K277" s="423">
        <f>K263+K7</f>
        <v>31900.899999999998</v>
      </c>
    </row>
  </sheetData>
  <sheetProtection/>
  <mergeCells count="12">
    <mergeCell ref="D5:I5"/>
    <mergeCell ref="J5:J6"/>
    <mergeCell ref="K5:K6"/>
    <mergeCell ref="F6:H6"/>
    <mergeCell ref="D7:I7"/>
    <mergeCell ref="D263:I263"/>
    <mergeCell ref="G1:K1"/>
    <mergeCell ref="B2:K2"/>
    <mergeCell ref="A3:K3"/>
    <mergeCell ref="I4:K4"/>
    <mergeCell ref="A5:A6"/>
    <mergeCell ref="B5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3"/>
  <sheetViews>
    <sheetView zoomScalePageLayoutView="0" workbookViewId="0" topLeftCell="A1">
      <selection activeCell="A193" sqref="A1:E193"/>
    </sheetView>
  </sheetViews>
  <sheetFormatPr defaultColWidth="9.140625" defaultRowHeight="12.75"/>
  <cols>
    <col min="1" max="1" width="62.57421875" style="0" customWidth="1"/>
    <col min="2" max="3" width="4.7109375" style="0" customWidth="1"/>
    <col min="4" max="4" width="9.140625" style="0" customWidth="1"/>
    <col min="5" max="5" width="7.7109375" style="0" customWidth="1"/>
  </cols>
  <sheetData>
    <row r="1" spans="2:5" ht="12.75">
      <c r="B1" s="578" t="s">
        <v>469</v>
      </c>
      <c r="C1" s="578"/>
      <c r="D1" s="578"/>
      <c r="E1" s="578"/>
    </row>
    <row r="2" spans="1:5" ht="12.75" customHeight="1">
      <c r="A2" s="569" t="s">
        <v>470</v>
      </c>
      <c r="B2" s="569"/>
      <c r="C2" s="569"/>
      <c r="D2" s="569"/>
      <c r="E2" s="569"/>
    </row>
    <row r="3" spans="1:5" ht="12.75">
      <c r="A3" s="579" t="s">
        <v>471</v>
      </c>
      <c r="B3" s="579"/>
      <c r="C3" s="579"/>
      <c r="D3" s="579"/>
      <c r="E3" s="579"/>
    </row>
    <row r="4" spans="1:5" ht="12.75">
      <c r="A4" s="580" t="s">
        <v>472</v>
      </c>
      <c r="B4" s="580"/>
      <c r="C4" s="580"/>
      <c r="D4" s="580"/>
      <c r="E4" s="580"/>
    </row>
    <row r="5" spans="1:5" ht="45.75" customHeight="1">
      <c r="A5" s="581" t="s">
        <v>473</v>
      </c>
      <c r="B5" s="582"/>
      <c r="C5" s="582"/>
      <c r="D5" s="582"/>
      <c r="E5" s="582"/>
    </row>
    <row r="6" spans="1:5" ht="15.75" customHeight="1">
      <c r="A6" s="425"/>
      <c r="B6" s="426"/>
      <c r="C6" s="426"/>
      <c r="D6" s="576" t="s">
        <v>161</v>
      </c>
      <c r="E6" s="576"/>
    </row>
    <row r="7" spans="1:5" ht="63">
      <c r="A7" s="427" t="s">
        <v>474</v>
      </c>
      <c r="B7" s="428" t="s">
        <v>475</v>
      </c>
      <c r="C7" s="429" t="s">
        <v>476</v>
      </c>
      <c r="D7" s="430" t="s">
        <v>468</v>
      </c>
      <c r="E7" s="431" t="s">
        <v>477</v>
      </c>
    </row>
    <row r="8" spans="1:5" ht="14.25">
      <c r="A8" s="432" t="s">
        <v>478</v>
      </c>
      <c r="B8" s="433" t="s">
        <v>221</v>
      </c>
      <c r="C8" s="433" t="s">
        <v>479</v>
      </c>
      <c r="D8" s="434">
        <f>SUM(D9:D37)</f>
        <v>8340.6</v>
      </c>
      <c r="E8" s="435">
        <f>SUM(E9:E37)</f>
        <v>8095.999999999999</v>
      </c>
    </row>
    <row r="9" spans="1:5" ht="38.25">
      <c r="A9" s="436" t="s">
        <v>460</v>
      </c>
      <c r="B9" s="437" t="s">
        <v>221</v>
      </c>
      <c r="C9" s="438" t="s">
        <v>313</v>
      </c>
      <c r="D9" s="439">
        <v>278.9</v>
      </c>
      <c r="E9" s="440">
        <v>277</v>
      </c>
    </row>
    <row r="10" spans="1:5" ht="38.25">
      <c r="A10" s="441" t="s">
        <v>480</v>
      </c>
      <c r="B10" s="438" t="s">
        <v>221</v>
      </c>
      <c r="C10" s="438" t="s">
        <v>313</v>
      </c>
      <c r="D10" s="442"/>
      <c r="E10" s="424"/>
    </row>
    <row r="11" spans="1:5" ht="12.75">
      <c r="A11" s="441" t="s">
        <v>481</v>
      </c>
      <c r="B11" s="438" t="s">
        <v>221</v>
      </c>
      <c r="C11" s="438" t="s">
        <v>313</v>
      </c>
      <c r="D11" s="442"/>
      <c r="E11" s="424"/>
    </row>
    <row r="12" spans="1:5" ht="12.75">
      <c r="A12" s="443" t="s">
        <v>482</v>
      </c>
      <c r="B12" s="438" t="s">
        <v>221</v>
      </c>
      <c r="C12" s="438" t="s">
        <v>313</v>
      </c>
      <c r="D12" s="424"/>
      <c r="E12" s="424"/>
    </row>
    <row r="13" spans="1:5" ht="12.75">
      <c r="A13" s="443" t="s">
        <v>483</v>
      </c>
      <c r="B13" s="438" t="s">
        <v>221</v>
      </c>
      <c r="C13" s="438" t="s">
        <v>313</v>
      </c>
      <c r="D13" s="424"/>
      <c r="E13" s="424"/>
    </row>
    <row r="14" spans="1:5" ht="25.5">
      <c r="A14" s="443" t="s">
        <v>484</v>
      </c>
      <c r="B14" s="438" t="s">
        <v>221</v>
      </c>
      <c r="C14" s="438" t="s">
        <v>313</v>
      </c>
      <c r="D14" s="442"/>
      <c r="E14" s="424"/>
    </row>
    <row r="15" spans="1:5" ht="25.5">
      <c r="A15" s="443" t="s">
        <v>485</v>
      </c>
      <c r="B15" s="438" t="s">
        <v>221</v>
      </c>
      <c r="C15" s="438" t="s">
        <v>313</v>
      </c>
      <c r="D15" s="442"/>
      <c r="E15" s="424"/>
    </row>
    <row r="16" spans="1:5" ht="12.75">
      <c r="A16" s="443" t="s">
        <v>486</v>
      </c>
      <c r="B16" s="438" t="s">
        <v>221</v>
      </c>
      <c r="C16" s="438" t="s">
        <v>313</v>
      </c>
      <c r="D16" s="442"/>
      <c r="E16" s="424"/>
    </row>
    <row r="17" spans="1:5" ht="38.25">
      <c r="A17" s="441" t="s">
        <v>222</v>
      </c>
      <c r="B17" s="437" t="s">
        <v>221</v>
      </c>
      <c r="C17" s="437" t="s">
        <v>223</v>
      </c>
      <c r="D17" s="444">
        <v>4787.3</v>
      </c>
      <c r="E17" s="445">
        <v>4727.4</v>
      </c>
    </row>
    <row r="18" spans="1:5" ht="38.25">
      <c r="A18" s="441" t="s">
        <v>480</v>
      </c>
      <c r="B18" s="437" t="s">
        <v>221</v>
      </c>
      <c r="C18" s="437" t="s">
        <v>223</v>
      </c>
      <c r="D18" s="446"/>
      <c r="E18" s="447"/>
    </row>
    <row r="19" spans="1:5" ht="12.75">
      <c r="A19" s="448" t="s">
        <v>481</v>
      </c>
      <c r="B19" s="437" t="s">
        <v>221</v>
      </c>
      <c r="C19" s="437" t="s">
        <v>223</v>
      </c>
      <c r="D19" s="446"/>
      <c r="E19" s="449"/>
    </row>
    <row r="20" spans="1:5" ht="15">
      <c r="A20" s="450" t="s">
        <v>482</v>
      </c>
      <c r="B20" s="437" t="s">
        <v>221</v>
      </c>
      <c r="C20" s="437" t="s">
        <v>223</v>
      </c>
      <c r="D20" s="444"/>
      <c r="E20" s="449"/>
    </row>
    <row r="21" spans="1:5" ht="15">
      <c r="A21" s="450" t="s">
        <v>483</v>
      </c>
      <c r="B21" s="437" t="s">
        <v>221</v>
      </c>
      <c r="C21" s="437" t="s">
        <v>223</v>
      </c>
      <c r="D21" s="444"/>
      <c r="E21" s="449"/>
    </row>
    <row r="22" spans="1:5" ht="25.5">
      <c r="A22" s="443" t="s">
        <v>484</v>
      </c>
      <c r="B22" s="437" t="s">
        <v>221</v>
      </c>
      <c r="C22" s="437" t="s">
        <v>223</v>
      </c>
      <c r="D22" s="444"/>
      <c r="E22" s="449"/>
    </row>
    <row r="23" spans="1:5" ht="25.5">
      <c r="A23" s="443" t="s">
        <v>485</v>
      </c>
      <c r="B23" s="437" t="s">
        <v>221</v>
      </c>
      <c r="C23" s="437" t="s">
        <v>223</v>
      </c>
      <c r="D23" s="444"/>
      <c r="E23" s="424"/>
    </row>
    <row r="24" spans="1:5" ht="25.5">
      <c r="A24" s="441" t="s">
        <v>487</v>
      </c>
      <c r="B24" s="437" t="s">
        <v>221</v>
      </c>
      <c r="C24" s="437" t="s">
        <v>223</v>
      </c>
      <c r="D24" s="444"/>
      <c r="E24" s="424"/>
    </row>
    <row r="25" spans="1:5" ht="12.75">
      <c r="A25" s="443" t="s">
        <v>488</v>
      </c>
      <c r="B25" s="437" t="s">
        <v>221</v>
      </c>
      <c r="C25" s="437" t="s">
        <v>223</v>
      </c>
      <c r="D25" s="444"/>
      <c r="E25" s="424"/>
    </row>
    <row r="26" spans="1:5" ht="12.75">
      <c r="A26" s="443" t="s">
        <v>486</v>
      </c>
      <c r="B26" s="437" t="s">
        <v>221</v>
      </c>
      <c r="C26" s="437" t="s">
        <v>223</v>
      </c>
      <c r="D26" s="444"/>
      <c r="E26" s="440"/>
    </row>
    <row r="27" spans="1:5" ht="12.75">
      <c r="A27" s="451" t="s">
        <v>489</v>
      </c>
      <c r="B27" s="437" t="s">
        <v>221</v>
      </c>
      <c r="C27" s="437" t="s">
        <v>223</v>
      </c>
      <c r="D27" s="444"/>
      <c r="E27" s="424"/>
    </row>
    <row r="28" spans="1:5" ht="15">
      <c r="A28" s="450" t="s">
        <v>482</v>
      </c>
      <c r="B28" s="437" t="s">
        <v>221</v>
      </c>
      <c r="C28" s="437" t="s">
        <v>223</v>
      </c>
      <c r="D28" s="444"/>
      <c r="E28" s="424"/>
    </row>
    <row r="29" spans="1:5" ht="12.75">
      <c r="A29" s="452" t="s">
        <v>490</v>
      </c>
      <c r="B29" s="437" t="s">
        <v>221</v>
      </c>
      <c r="C29" s="437" t="s">
        <v>223</v>
      </c>
      <c r="D29" s="446"/>
      <c r="E29" s="449"/>
    </row>
    <row r="30" spans="1:5" ht="24">
      <c r="A30" s="453" t="s">
        <v>491</v>
      </c>
      <c r="B30" s="437" t="s">
        <v>221</v>
      </c>
      <c r="C30" s="437" t="s">
        <v>223</v>
      </c>
      <c r="D30" s="446"/>
      <c r="E30" s="454"/>
    </row>
    <row r="31" spans="1:5" ht="24">
      <c r="A31" s="21" t="s">
        <v>492</v>
      </c>
      <c r="B31" s="437" t="s">
        <v>221</v>
      </c>
      <c r="C31" s="437" t="s">
        <v>223</v>
      </c>
      <c r="D31" s="446"/>
      <c r="E31" s="454"/>
    </row>
    <row r="32" spans="1:5" ht="24">
      <c r="A32" s="455" t="s">
        <v>493</v>
      </c>
      <c r="B32" s="437" t="s">
        <v>221</v>
      </c>
      <c r="C32" s="437" t="s">
        <v>223</v>
      </c>
      <c r="D32" s="446"/>
      <c r="E32" s="454"/>
    </row>
    <row r="33" spans="1:5" ht="36">
      <c r="A33" s="21" t="s">
        <v>494</v>
      </c>
      <c r="B33" s="437" t="s">
        <v>221</v>
      </c>
      <c r="C33" s="437" t="s">
        <v>223</v>
      </c>
      <c r="D33" s="446"/>
      <c r="E33" s="454"/>
    </row>
    <row r="34" spans="1:5" ht="24">
      <c r="A34" s="455" t="s">
        <v>495</v>
      </c>
      <c r="B34" s="437" t="s">
        <v>221</v>
      </c>
      <c r="C34" s="437" t="s">
        <v>223</v>
      </c>
      <c r="D34" s="444"/>
      <c r="E34" s="454"/>
    </row>
    <row r="35" spans="1:5" ht="25.5">
      <c r="A35" s="441" t="s">
        <v>252</v>
      </c>
      <c r="B35" s="437" t="s">
        <v>221</v>
      </c>
      <c r="C35" s="438" t="s">
        <v>253</v>
      </c>
      <c r="D35" s="444">
        <v>136.7</v>
      </c>
      <c r="E35" s="456">
        <v>136.7</v>
      </c>
    </row>
    <row r="36" spans="1:5" ht="12.75">
      <c r="A36" s="441" t="s">
        <v>258</v>
      </c>
      <c r="B36" s="437" t="s">
        <v>221</v>
      </c>
      <c r="C36" s="438" t="s">
        <v>259</v>
      </c>
      <c r="D36" s="444">
        <v>323.8</v>
      </c>
      <c r="E36" s="456">
        <v>323.7</v>
      </c>
    </row>
    <row r="37" spans="1:5" ht="12.75">
      <c r="A37" s="441" t="s">
        <v>271</v>
      </c>
      <c r="B37" s="437" t="s">
        <v>221</v>
      </c>
      <c r="C37" s="437">
        <v>13</v>
      </c>
      <c r="D37" s="439">
        <v>2813.9</v>
      </c>
      <c r="E37" s="440">
        <v>2631.2</v>
      </c>
    </row>
    <row r="38" spans="1:5" ht="25.5">
      <c r="A38" s="132" t="s">
        <v>496</v>
      </c>
      <c r="B38" s="433" t="s">
        <v>221</v>
      </c>
      <c r="C38" s="433">
        <v>13</v>
      </c>
      <c r="D38" s="457">
        <f>D39+D41</f>
        <v>139.1</v>
      </c>
      <c r="E38" s="458">
        <f>E39+E41</f>
        <v>139.1</v>
      </c>
    </row>
    <row r="39" spans="1:5" ht="12.75">
      <c r="A39" s="459" t="s">
        <v>497</v>
      </c>
      <c r="B39" s="437" t="s">
        <v>221</v>
      </c>
      <c r="C39" s="437">
        <v>13</v>
      </c>
      <c r="D39" s="442">
        <f>D40</f>
        <v>13.9</v>
      </c>
      <c r="E39" s="424">
        <v>13.9</v>
      </c>
    </row>
    <row r="40" spans="1:5" ht="31.5">
      <c r="A40" s="460" t="s">
        <v>485</v>
      </c>
      <c r="B40" s="437" t="s">
        <v>221</v>
      </c>
      <c r="C40" s="437">
        <v>13</v>
      </c>
      <c r="D40" s="442">
        <v>13.9</v>
      </c>
      <c r="E40" s="424">
        <v>13.9</v>
      </c>
    </row>
    <row r="41" spans="1:5" ht="24">
      <c r="A41" s="461" t="s">
        <v>498</v>
      </c>
      <c r="B41" s="437" t="s">
        <v>221</v>
      </c>
      <c r="C41" s="437">
        <v>13</v>
      </c>
      <c r="D41" s="442">
        <f>D42</f>
        <v>125.2</v>
      </c>
      <c r="E41" s="424">
        <f>E42</f>
        <v>125.2</v>
      </c>
    </row>
    <row r="42" spans="1:5" ht="25.5">
      <c r="A42" s="443" t="s">
        <v>485</v>
      </c>
      <c r="B42" s="437" t="s">
        <v>221</v>
      </c>
      <c r="C42" s="437">
        <v>13</v>
      </c>
      <c r="D42" s="442">
        <v>125.2</v>
      </c>
      <c r="E42" s="424">
        <v>125.2</v>
      </c>
    </row>
    <row r="43" spans="1:5" ht="25.5">
      <c r="A43" s="132" t="s">
        <v>499</v>
      </c>
      <c r="B43" s="433" t="s">
        <v>221</v>
      </c>
      <c r="C43" s="433">
        <v>13</v>
      </c>
      <c r="D43" s="462">
        <f>D44+D46</f>
        <v>302.4</v>
      </c>
      <c r="E43" s="463">
        <f>E44+E46</f>
        <v>302</v>
      </c>
    </row>
    <row r="44" spans="1:5" ht="12.75">
      <c r="A44" s="441" t="s">
        <v>500</v>
      </c>
      <c r="B44" s="437" t="s">
        <v>221</v>
      </c>
      <c r="C44" s="437">
        <v>13</v>
      </c>
      <c r="D44" s="442">
        <f>D45</f>
        <v>226.1</v>
      </c>
      <c r="E44" s="424">
        <f>E45</f>
        <v>225.8</v>
      </c>
    </row>
    <row r="45" spans="1:5" ht="25.5">
      <c r="A45" s="443" t="s">
        <v>485</v>
      </c>
      <c r="B45" s="437" t="s">
        <v>221</v>
      </c>
      <c r="C45" s="437">
        <v>13</v>
      </c>
      <c r="D45" s="442">
        <v>226.1</v>
      </c>
      <c r="E45" s="424">
        <v>225.8</v>
      </c>
    </row>
    <row r="46" spans="1:5" ht="51">
      <c r="A46" s="443" t="s">
        <v>501</v>
      </c>
      <c r="B46" s="437" t="s">
        <v>221</v>
      </c>
      <c r="C46" s="437">
        <v>13</v>
      </c>
      <c r="D46" s="464">
        <v>76.3</v>
      </c>
      <c r="E46" s="449">
        <v>76.2</v>
      </c>
    </row>
    <row r="47" spans="1:5" ht="12.75">
      <c r="A47" s="465" t="s">
        <v>502</v>
      </c>
      <c r="B47" s="433" t="s">
        <v>221</v>
      </c>
      <c r="C47" s="433">
        <v>13</v>
      </c>
      <c r="D47" s="462">
        <f>D48+D49+D50+D51</f>
        <v>609.4</v>
      </c>
      <c r="E47" s="463">
        <f>E48+E49+E50+E51</f>
        <v>591.7</v>
      </c>
    </row>
    <row r="48" spans="1:5" ht="15">
      <c r="A48" s="450" t="s">
        <v>482</v>
      </c>
      <c r="B48" s="437" t="s">
        <v>221</v>
      </c>
      <c r="C48" s="437">
        <v>13</v>
      </c>
      <c r="D48" s="442">
        <v>546.6</v>
      </c>
      <c r="E48" s="424">
        <v>529.2</v>
      </c>
    </row>
    <row r="49" spans="1:5" ht="15">
      <c r="A49" s="450" t="s">
        <v>483</v>
      </c>
      <c r="B49" s="437" t="s">
        <v>221</v>
      </c>
      <c r="C49" s="437">
        <v>13</v>
      </c>
      <c r="D49" s="442">
        <v>0</v>
      </c>
      <c r="E49" s="424">
        <v>0</v>
      </c>
    </row>
    <row r="50" spans="1:5" ht="25.5">
      <c r="A50" s="443" t="s">
        <v>484</v>
      </c>
      <c r="B50" s="437" t="s">
        <v>221</v>
      </c>
      <c r="C50" s="437">
        <v>13</v>
      </c>
      <c r="D50" s="442">
        <v>43.5</v>
      </c>
      <c r="E50" s="424">
        <v>43.3</v>
      </c>
    </row>
    <row r="51" spans="1:5" ht="25.5">
      <c r="A51" s="443" t="s">
        <v>485</v>
      </c>
      <c r="B51" s="437" t="s">
        <v>221</v>
      </c>
      <c r="C51" s="437">
        <v>13</v>
      </c>
      <c r="D51" s="442">
        <v>19.3</v>
      </c>
      <c r="E51" s="424">
        <v>19.2</v>
      </c>
    </row>
    <row r="52" spans="1:5" ht="14.25">
      <c r="A52" s="432" t="s">
        <v>503</v>
      </c>
      <c r="B52" s="433" t="s">
        <v>280</v>
      </c>
      <c r="C52" s="433" t="s">
        <v>479</v>
      </c>
      <c r="D52" s="466">
        <f>D53</f>
        <v>339.1</v>
      </c>
      <c r="E52" s="467">
        <f>E53</f>
        <v>339.1</v>
      </c>
    </row>
    <row r="53" spans="1:5" ht="12.75">
      <c r="A53" s="468" t="s">
        <v>312</v>
      </c>
      <c r="B53" s="437" t="s">
        <v>280</v>
      </c>
      <c r="C53" s="438" t="s">
        <v>313</v>
      </c>
      <c r="D53" s="442">
        <v>339.1</v>
      </c>
      <c r="E53" s="424">
        <v>339.1</v>
      </c>
    </row>
    <row r="54" spans="1:5" ht="12.75">
      <c r="A54" s="468" t="s">
        <v>504</v>
      </c>
      <c r="B54" s="437" t="s">
        <v>280</v>
      </c>
      <c r="C54" s="438" t="s">
        <v>313</v>
      </c>
      <c r="D54" s="442">
        <f>D55</f>
        <v>209.3</v>
      </c>
      <c r="E54" s="424">
        <f>E55</f>
        <v>209.3</v>
      </c>
    </row>
    <row r="55" spans="1:5" ht="25.5">
      <c r="A55" s="441" t="s">
        <v>505</v>
      </c>
      <c r="B55" s="437" t="s">
        <v>280</v>
      </c>
      <c r="C55" s="438" t="s">
        <v>313</v>
      </c>
      <c r="D55" s="442">
        <f>SUM(D56:D60)</f>
        <v>209.3</v>
      </c>
      <c r="E55" s="424">
        <f>E56+E58+E59+E60</f>
        <v>209.3</v>
      </c>
    </row>
    <row r="56" spans="1:5" ht="15">
      <c r="A56" s="450" t="s">
        <v>482</v>
      </c>
      <c r="B56" s="437" t="s">
        <v>280</v>
      </c>
      <c r="C56" s="438" t="s">
        <v>313</v>
      </c>
      <c r="D56" s="446">
        <v>177.4</v>
      </c>
      <c r="E56" s="424">
        <v>177.4</v>
      </c>
    </row>
    <row r="57" spans="1:5" ht="15">
      <c r="A57" s="450" t="s">
        <v>483</v>
      </c>
      <c r="B57" s="437" t="s">
        <v>280</v>
      </c>
      <c r="C57" s="438" t="s">
        <v>313</v>
      </c>
      <c r="D57" s="446"/>
      <c r="E57" s="424"/>
    </row>
    <row r="58" spans="1:5" ht="25.5">
      <c r="A58" s="443" t="s">
        <v>484</v>
      </c>
      <c r="B58" s="437" t="s">
        <v>280</v>
      </c>
      <c r="C58" s="438" t="s">
        <v>313</v>
      </c>
      <c r="D58" s="446">
        <v>0</v>
      </c>
      <c r="E58" s="424">
        <v>0</v>
      </c>
    </row>
    <row r="59" spans="1:5" ht="25.5">
      <c r="A59" s="443" t="s">
        <v>487</v>
      </c>
      <c r="B59" s="437" t="s">
        <v>280</v>
      </c>
      <c r="C59" s="438" t="s">
        <v>313</v>
      </c>
      <c r="D59" s="446">
        <v>29.9</v>
      </c>
      <c r="E59" s="424">
        <v>29.9</v>
      </c>
    </row>
    <row r="60" spans="1:5" ht="25.5">
      <c r="A60" s="443" t="s">
        <v>485</v>
      </c>
      <c r="B60" s="437" t="s">
        <v>280</v>
      </c>
      <c r="C60" s="438" t="s">
        <v>313</v>
      </c>
      <c r="D60" s="446">
        <v>2</v>
      </c>
      <c r="E60" s="424">
        <v>2</v>
      </c>
    </row>
    <row r="61" spans="1:5" ht="14.25">
      <c r="A61" s="432" t="s">
        <v>506</v>
      </c>
      <c r="B61" s="469" t="s">
        <v>313</v>
      </c>
      <c r="C61" s="433" t="s">
        <v>479</v>
      </c>
      <c r="D61" s="470">
        <f>D62+D63</f>
        <v>163.4</v>
      </c>
      <c r="E61" s="471">
        <f>E62+E63</f>
        <v>153.4</v>
      </c>
    </row>
    <row r="62" spans="1:5" ht="25.5">
      <c r="A62" s="468" t="s">
        <v>507</v>
      </c>
      <c r="B62" s="472" t="s">
        <v>313</v>
      </c>
      <c r="C62" s="472" t="s">
        <v>322</v>
      </c>
      <c r="D62" s="473">
        <v>60.5</v>
      </c>
      <c r="E62" s="454">
        <v>50.6</v>
      </c>
    </row>
    <row r="63" spans="1:5" ht="12.75">
      <c r="A63" s="468" t="s">
        <v>332</v>
      </c>
      <c r="B63" s="472" t="s">
        <v>313</v>
      </c>
      <c r="C63" s="472" t="s">
        <v>333</v>
      </c>
      <c r="D63" s="473">
        <v>102.9</v>
      </c>
      <c r="E63" s="454">
        <v>102.8</v>
      </c>
    </row>
    <row r="64" spans="1:5" ht="12.75">
      <c r="A64" s="474" t="s">
        <v>508</v>
      </c>
      <c r="B64" s="469" t="s">
        <v>223</v>
      </c>
      <c r="C64" s="469"/>
      <c r="D64" s="470">
        <f>D65+D76</f>
        <v>7499.299999999999</v>
      </c>
      <c r="E64" s="467">
        <f>E65+E76</f>
        <v>6541.799999999999</v>
      </c>
    </row>
    <row r="65" spans="1:5" ht="12.75">
      <c r="A65" s="475" t="s">
        <v>509</v>
      </c>
      <c r="B65" s="438" t="s">
        <v>223</v>
      </c>
      <c r="C65" s="438" t="s">
        <v>322</v>
      </c>
      <c r="D65" s="473">
        <v>7441.4</v>
      </c>
      <c r="E65" s="476">
        <v>6523.9</v>
      </c>
    </row>
    <row r="66" spans="1:5" ht="12.75">
      <c r="A66" s="468" t="s">
        <v>510</v>
      </c>
      <c r="B66" s="438" t="s">
        <v>223</v>
      </c>
      <c r="C66" s="438" t="s">
        <v>322</v>
      </c>
      <c r="D66" s="473">
        <f>D67+D70+D75</f>
        <v>2998.1</v>
      </c>
      <c r="E66" s="449">
        <f>E67+E70+E75</f>
        <v>2998.1</v>
      </c>
    </row>
    <row r="67" spans="1:5" ht="38.25">
      <c r="A67" s="468" t="s">
        <v>511</v>
      </c>
      <c r="B67" s="438" t="s">
        <v>223</v>
      </c>
      <c r="C67" s="438" t="s">
        <v>322</v>
      </c>
      <c r="D67" s="473">
        <v>727.6</v>
      </c>
      <c r="E67" s="454">
        <f>E68+E69</f>
        <v>727.6</v>
      </c>
    </row>
    <row r="68" spans="1:5" ht="25.5">
      <c r="A68" s="443" t="s">
        <v>512</v>
      </c>
      <c r="B68" s="438" t="s">
        <v>223</v>
      </c>
      <c r="C68" s="438" t="s">
        <v>322</v>
      </c>
      <c r="D68" s="473">
        <v>0</v>
      </c>
      <c r="E68" s="454">
        <v>0</v>
      </c>
    </row>
    <row r="69" spans="1:5" ht="25.5">
      <c r="A69" s="443" t="s">
        <v>485</v>
      </c>
      <c r="B69" s="438" t="s">
        <v>223</v>
      </c>
      <c r="C69" s="438" t="s">
        <v>322</v>
      </c>
      <c r="D69" s="473">
        <v>727.6</v>
      </c>
      <c r="E69" s="454">
        <v>727.6</v>
      </c>
    </row>
    <row r="70" spans="1:5" ht="25.5">
      <c r="A70" s="443" t="s">
        <v>513</v>
      </c>
      <c r="B70" s="438" t="s">
        <v>223</v>
      </c>
      <c r="C70" s="438" t="s">
        <v>322</v>
      </c>
      <c r="D70" s="473">
        <f>D71</f>
        <v>1700.5</v>
      </c>
      <c r="E70" s="454">
        <f>E71</f>
        <v>1700.5</v>
      </c>
    </row>
    <row r="71" spans="1:5" ht="25.5">
      <c r="A71" s="443" t="s">
        <v>485</v>
      </c>
      <c r="B71" s="438" t="s">
        <v>223</v>
      </c>
      <c r="C71" s="438" t="s">
        <v>322</v>
      </c>
      <c r="D71" s="473">
        <v>1700.5</v>
      </c>
      <c r="E71" s="454">
        <v>1700.5</v>
      </c>
    </row>
    <row r="72" spans="1:5" ht="38.25">
      <c r="A72" s="443" t="s">
        <v>514</v>
      </c>
      <c r="B72" s="438" t="s">
        <v>223</v>
      </c>
      <c r="C72" s="438" t="s">
        <v>322</v>
      </c>
      <c r="D72" s="473">
        <v>16.9</v>
      </c>
      <c r="E72" s="454">
        <v>16.8</v>
      </c>
    </row>
    <row r="73" spans="1:5" ht="12.75">
      <c r="A73" s="443" t="s">
        <v>515</v>
      </c>
      <c r="B73" s="438" t="s">
        <v>223</v>
      </c>
      <c r="C73" s="438" t="s">
        <v>322</v>
      </c>
      <c r="D73" s="473">
        <v>1350</v>
      </c>
      <c r="E73" s="454">
        <v>1350</v>
      </c>
    </row>
    <row r="74" spans="1:5" ht="25.5">
      <c r="A74" s="443" t="s">
        <v>516</v>
      </c>
      <c r="B74" s="438" t="s">
        <v>223</v>
      </c>
      <c r="C74" s="438" t="s">
        <v>322</v>
      </c>
      <c r="D74" s="473">
        <v>407</v>
      </c>
      <c r="E74" s="454">
        <v>406.3</v>
      </c>
    </row>
    <row r="75" spans="1:5" ht="25.5">
      <c r="A75" s="443" t="s">
        <v>517</v>
      </c>
      <c r="B75" s="438" t="s">
        <v>223</v>
      </c>
      <c r="C75" s="438" t="s">
        <v>322</v>
      </c>
      <c r="D75" s="473">
        <v>570</v>
      </c>
      <c r="E75" s="454">
        <v>570</v>
      </c>
    </row>
    <row r="76" spans="1:5" ht="12.75">
      <c r="A76" s="477" t="s">
        <v>355</v>
      </c>
      <c r="B76" s="478" t="s">
        <v>223</v>
      </c>
      <c r="C76" s="478" t="s">
        <v>356</v>
      </c>
      <c r="D76" s="473">
        <v>57.9</v>
      </c>
      <c r="E76" s="424">
        <v>17.9</v>
      </c>
    </row>
    <row r="77" spans="1:5" ht="48">
      <c r="A77" s="21" t="s">
        <v>518</v>
      </c>
      <c r="B77" s="438" t="s">
        <v>223</v>
      </c>
      <c r="C77" s="438" t="s">
        <v>356</v>
      </c>
      <c r="D77" s="473">
        <f>D78</f>
        <v>16.7</v>
      </c>
      <c r="E77" s="454">
        <f>E78</f>
        <v>16.7</v>
      </c>
    </row>
    <row r="78" spans="1:5" ht="12.75">
      <c r="A78" s="21" t="s">
        <v>519</v>
      </c>
      <c r="B78" s="438" t="s">
        <v>223</v>
      </c>
      <c r="C78" s="438" t="s">
        <v>356</v>
      </c>
      <c r="D78" s="473">
        <v>16.7</v>
      </c>
      <c r="E78" s="454">
        <v>16.7</v>
      </c>
    </row>
    <row r="79" spans="1:5" ht="14.25">
      <c r="A79" s="432" t="s">
        <v>520</v>
      </c>
      <c r="B79" s="433" t="s">
        <v>362</v>
      </c>
      <c r="C79" s="433" t="s">
        <v>479</v>
      </c>
      <c r="D79" s="479">
        <f>D80+D93+D109+D114</f>
        <v>11324.7</v>
      </c>
      <c r="E79" s="467">
        <f>E80+E93+E109+E114</f>
        <v>10128.4</v>
      </c>
    </row>
    <row r="80" spans="1:5" ht="12.75">
      <c r="A80" s="441" t="s">
        <v>363</v>
      </c>
      <c r="B80" s="437" t="s">
        <v>362</v>
      </c>
      <c r="C80" s="437" t="s">
        <v>221</v>
      </c>
      <c r="D80" s="439">
        <v>784.6</v>
      </c>
      <c r="E80" s="424">
        <v>492</v>
      </c>
    </row>
    <row r="81" spans="1:5" ht="12.75">
      <c r="A81" s="441" t="s">
        <v>521</v>
      </c>
      <c r="B81" s="437" t="s">
        <v>362</v>
      </c>
      <c r="C81" s="437" t="s">
        <v>221</v>
      </c>
      <c r="D81" s="442">
        <f>D82+D85</f>
        <v>346.4</v>
      </c>
      <c r="E81" s="424">
        <f>E82+E85</f>
        <v>346.2</v>
      </c>
    </row>
    <row r="82" spans="1:5" ht="25.5">
      <c r="A82" s="441" t="s">
        <v>522</v>
      </c>
      <c r="B82" s="437" t="s">
        <v>362</v>
      </c>
      <c r="C82" s="437" t="s">
        <v>221</v>
      </c>
      <c r="D82" s="442">
        <f>D83+D84</f>
        <v>268.59999999999997</v>
      </c>
      <c r="E82" s="424">
        <f>E83+E84</f>
        <v>268.5</v>
      </c>
    </row>
    <row r="83" spans="1:5" ht="25.5">
      <c r="A83" s="443" t="s">
        <v>512</v>
      </c>
      <c r="B83" s="437" t="s">
        <v>362</v>
      </c>
      <c r="C83" s="437" t="s">
        <v>221</v>
      </c>
      <c r="D83" s="442">
        <v>263.7</v>
      </c>
      <c r="E83" s="424">
        <v>263.7</v>
      </c>
    </row>
    <row r="84" spans="1:5" ht="25.5">
      <c r="A84" s="443" t="s">
        <v>485</v>
      </c>
      <c r="B84" s="437" t="s">
        <v>362</v>
      </c>
      <c r="C84" s="437" t="s">
        <v>221</v>
      </c>
      <c r="D84" s="480">
        <v>4.9</v>
      </c>
      <c r="E84" s="424">
        <v>4.8</v>
      </c>
    </row>
    <row r="85" spans="1:5" ht="12.75">
      <c r="A85" s="443" t="s">
        <v>523</v>
      </c>
      <c r="B85" s="437" t="s">
        <v>362</v>
      </c>
      <c r="C85" s="437" t="s">
        <v>221</v>
      </c>
      <c r="D85" s="480">
        <v>77.8</v>
      </c>
      <c r="E85" s="424">
        <v>77.7</v>
      </c>
    </row>
    <row r="86" spans="1:5" ht="12.75">
      <c r="A86" s="443" t="s">
        <v>524</v>
      </c>
      <c r="B86" s="437" t="s">
        <v>362</v>
      </c>
      <c r="C86" s="437" t="s">
        <v>221</v>
      </c>
      <c r="D86" s="480">
        <v>449</v>
      </c>
      <c r="E86" s="481">
        <v>449</v>
      </c>
    </row>
    <row r="87" spans="1:5" ht="12.75">
      <c r="A87" s="468" t="s">
        <v>510</v>
      </c>
      <c r="B87" s="437" t="s">
        <v>362</v>
      </c>
      <c r="C87" s="437" t="s">
        <v>221</v>
      </c>
      <c r="D87" s="442">
        <f>D88+D90</f>
        <v>199.2</v>
      </c>
      <c r="E87" s="424">
        <f>E88+E90</f>
        <v>199</v>
      </c>
    </row>
    <row r="88" spans="1:5" ht="38.25">
      <c r="A88" s="468" t="s">
        <v>525</v>
      </c>
      <c r="B88" s="437" t="s">
        <v>362</v>
      </c>
      <c r="C88" s="437" t="s">
        <v>221</v>
      </c>
      <c r="D88" s="442">
        <f>D89</f>
        <v>99.6</v>
      </c>
      <c r="E88" s="424">
        <f>E89</f>
        <v>99.5</v>
      </c>
    </row>
    <row r="89" spans="1:5" ht="25.5">
      <c r="A89" s="443" t="s">
        <v>485</v>
      </c>
      <c r="B89" s="437" t="s">
        <v>362</v>
      </c>
      <c r="C89" s="437" t="s">
        <v>221</v>
      </c>
      <c r="D89" s="442">
        <v>99.6</v>
      </c>
      <c r="E89" s="424">
        <v>99.5</v>
      </c>
    </row>
    <row r="90" spans="1:5" ht="38.25">
      <c r="A90" s="468" t="s">
        <v>526</v>
      </c>
      <c r="B90" s="437" t="s">
        <v>362</v>
      </c>
      <c r="C90" s="437" t="s">
        <v>221</v>
      </c>
      <c r="D90" s="442">
        <f>D91+D92</f>
        <v>99.6</v>
      </c>
      <c r="E90" s="424">
        <f>E91</f>
        <v>99.5</v>
      </c>
    </row>
    <row r="91" spans="1:5" ht="25.5">
      <c r="A91" s="443" t="s">
        <v>512</v>
      </c>
      <c r="B91" s="437" t="s">
        <v>362</v>
      </c>
      <c r="C91" s="437" t="s">
        <v>221</v>
      </c>
      <c r="D91" s="442">
        <v>99.6</v>
      </c>
      <c r="E91" s="424">
        <v>99.5</v>
      </c>
    </row>
    <row r="92" spans="1:5" ht="25.5">
      <c r="A92" s="443" t="s">
        <v>485</v>
      </c>
      <c r="B92" s="437" t="s">
        <v>362</v>
      </c>
      <c r="C92" s="437" t="s">
        <v>221</v>
      </c>
      <c r="D92" s="442">
        <v>0</v>
      </c>
      <c r="E92" s="424"/>
    </row>
    <row r="93" spans="1:5" ht="12.75">
      <c r="A93" s="482" t="s">
        <v>377</v>
      </c>
      <c r="B93" s="437" t="s">
        <v>362</v>
      </c>
      <c r="C93" s="438" t="s">
        <v>280</v>
      </c>
      <c r="D93" s="439">
        <v>2761.1</v>
      </c>
      <c r="E93" s="168">
        <v>1929</v>
      </c>
    </row>
    <row r="94" spans="1:5" ht="12.75">
      <c r="A94" s="482" t="s">
        <v>527</v>
      </c>
      <c r="B94" s="437" t="s">
        <v>362</v>
      </c>
      <c r="C94" s="438" t="s">
        <v>280</v>
      </c>
      <c r="D94" s="442">
        <f>D95</f>
        <v>324.40000000000003</v>
      </c>
      <c r="E94" s="424">
        <f>E95</f>
        <v>324.40000000000003</v>
      </c>
    </row>
    <row r="95" spans="1:5" ht="12.75">
      <c r="A95" s="482" t="s">
        <v>528</v>
      </c>
      <c r="B95" s="437" t="s">
        <v>362</v>
      </c>
      <c r="C95" s="438" t="s">
        <v>280</v>
      </c>
      <c r="D95" s="442">
        <f>D96+D98</f>
        <v>324.40000000000003</v>
      </c>
      <c r="E95" s="424">
        <f>E96+E98</f>
        <v>324.40000000000003</v>
      </c>
    </row>
    <row r="96" spans="1:5" ht="25.5">
      <c r="A96" s="483" t="s">
        <v>485</v>
      </c>
      <c r="B96" s="437" t="s">
        <v>362</v>
      </c>
      <c r="C96" s="438" t="s">
        <v>280</v>
      </c>
      <c r="D96" s="442">
        <v>22.8</v>
      </c>
      <c r="E96" s="424">
        <v>22.8</v>
      </c>
    </row>
    <row r="97" spans="1:5" ht="12.75">
      <c r="A97" s="482" t="s">
        <v>529</v>
      </c>
      <c r="B97" s="437" t="s">
        <v>362</v>
      </c>
      <c r="C97" s="438" t="s">
        <v>280</v>
      </c>
      <c r="D97" s="442"/>
      <c r="E97" s="424"/>
    </row>
    <row r="98" spans="1:5" ht="25.5">
      <c r="A98" s="483" t="s">
        <v>512</v>
      </c>
      <c r="B98" s="437" t="s">
        <v>362</v>
      </c>
      <c r="C98" s="438" t="s">
        <v>280</v>
      </c>
      <c r="D98" s="442">
        <v>301.6</v>
      </c>
      <c r="E98" s="424">
        <v>301.6</v>
      </c>
    </row>
    <row r="99" spans="1:5" ht="12.75">
      <c r="A99" s="468" t="s">
        <v>510</v>
      </c>
      <c r="B99" s="437" t="s">
        <v>362</v>
      </c>
      <c r="C99" s="438" t="s">
        <v>280</v>
      </c>
      <c r="D99" s="442">
        <f>D100+D102</f>
        <v>577.2</v>
      </c>
      <c r="E99" s="424">
        <f>E100+E102</f>
        <v>577.2</v>
      </c>
    </row>
    <row r="100" spans="1:5" ht="63.75">
      <c r="A100" s="483" t="s">
        <v>530</v>
      </c>
      <c r="B100" s="437" t="s">
        <v>362</v>
      </c>
      <c r="C100" s="438" t="s">
        <v>280</v>
      </c>
      <c r="D100" s="464">
        <f>D101</f>
        <v>0</v>
      </c>
      <c r="E100" s="449">
        <f>E101</f>
        <v>0</v>
      </c>
    </row>
    <row r="101" spans="1:5" ht="25.5">
      <c r="A101" s="483" t="s">
        <v>485</v>
      </c>
      <c r="B101" s="437" t="s">
        <v>362</v>
      </c>
      <c r="C101" s="438" t="s">
        <v>280</v>
      </c>
      <c r="D101" s="464">
        <v>0</v>
      </c>
      <c r="E101" s="449">
        <v>0</v>
      </c>
    </row>
    <row r="102" spans="1:5" ht="38.25">
      <c r="A102" s="483" t="s">
        <v>531</v>
      </c>
      <c r="B102" s="437" t="s">
        <v>362</v>
      </c>
      <c r="C102" s="438" t="s">
        <v>280</v>
      </c>
      <c r="D102" s="464">
        <f>D103+D104</f>
        <v>577.2</v>
      </c>
      <c r="E102" s="449">
        <f>E103+E104</f>
        <v>577.2</v>
      </c>
    </row>
    <row r="103" spans="1:5" ht="25.5">
      <c r="A103" s="483" t="s">
        <v>512</v>
      </c>
      <c r="B103" s="437" t="s">
        <v>362</v>
      </c>
      <c r="C103" s="438" t="s">
        <v>280</v>
      </c>
      <c r="D103" s="464">
        <v>162.2</v>
      </c>
      <c r="E103" s="449">
        <v>162.2</v>
      </c>
    </row>
    <row r="104" spans="1:5" ht="25.5">
      <c r="A104" s="483" t="s">
        <v>485</v>
      </c>
      <c r="B104" s="437" t="s">
        <v>362</v>
      </c>
      <c r="C104" s="438" t="s">
        <v>280</v>
      </c>
      <c r="D104" s="464">
        <v>415</v>
      </c>
      <c r="E104" s="449">
        <v>415</v>
      </c>
    </row>
    <row r="105" spans="1:5" ht="25.5">
      <c r="A105" s="483" t="s">
        <v>532</v>
      </c>
      <c r="B105" s="437" t="s">
        <v>362</v>
      </c>
      <c r="C105" s="438" t="s">
        <v>280</v>
      </c>
      <c r="D105" s="464">
        <v>880</v>
      </c>
      <c r="E105" s="449">
        <v>880</v>
      </c>
    </row>
    <row r="106" spans="1:5" ht="38.25">
      <c r="A106" s="483" t="s">
        <v>533</v>
      </c>
      <c r="B106" s="437" t="s">
        <v>362</v>
      </c>
      <c r="C106" s="438" t="s">
        <v>280</v>
      </c>
      <c r="D106" s="464">
        <v>350</v>
      </c>
      <c r="E106" s="449">
        <v>98</v>
      </c>
    </row>
    <row r="107" spans="1:5" ht="12.75">
      <c r="A107" s="483" t="s">
        <v>534</v>
      </c>
      <c r="B107" s="437" t="s">
        <v>362</v>
      </c>
      <c r="C107" s="438" t="s">
        <v>280</v>
      </c>
      <c r="D107" s="464">
        <f>D108</f>
        <v>409.6</v>
      </c>
      <c r="E107" s="449">
        <f>E108</f>
        <v>409.6</v>
      </c>
    </row>
    <row r="108" spans="1:5" ht="25.5">
      <c r="A108" s="483" t="s">
        <v>485</v>
      </c>
      <c r="B108" s="437" t="s">
        <v>362</v>
      </c>
      <c r="C108" s="438" t="s">
        <v>280</v>
      </c>
      <c r="D108" s="464">
        <v>409.6</v>
      </c>
      <c r="E108" s="449">
        <v>409.6</v>
      </c>
    </row>
    <row r="109" spans="1:5" ht="12.75">
      <c r="A109" s="482" t="s">
        <v>386</v>
      </c>
      <c r="B109" s="437" t="s">
        <v>362</v>
      </c>
      <c r="C109" s="437" t="s">
        <v>313</v>
      </c>
      <c r="D109" s="439">
        <v>2818.4</v>
      </c>
      <c r="E109" s="424">
        <v>2764</v>
      </c>
    </row>
    <row r="110" spans="1:5" ht="12.75">
      <c r="A110" s="468" t="s">
        <v>510</v>
      </c>
      <c r="B110" s="438" t="s">
        <v>362</v>
      </c>
      <c r="C110" s="438" t="s">
        <v>313</v>
      </c>
      <c r="D110" s="442">
        <f>D111</f>
        <v>2382.1</v>
      </c>
      <c r="E110" s="424">
        <f>E111</f>
        <v>2381.9</v>
      </c>
    </row>
    <row r="111" spans="1:5" ht="38.25">
      <c r="A111" s="468" t="s">
        <v>511</v>
      </c>
      <c r="B111" s="438" t="s">
        <v>362</v>
      </c>
      <c r="C111" s="438" t="s">
        <v>313</v>
      </c>
      <c r="D111" s="442">
        <f>D112</f>
        <v>2382.1</v>
      </c>
      <c r="E111" s="424">
        <f>E112</f>
        <v>2381.9</v>
      </c>
    </row>
    <row r="112" spans="1:5" ht="25.5">
      <c r="A112" s="483" t="s">
        <v>485</v>
      </c>
      <c r="B112" s="438" t="s">
        <v>362</v>
      </c>
      <c r="C112" s="438" t="s">
        <v>313</v>
      </c>
      <c r="D112" s="442">
        <v>2382.1</v>
      </c>
      <c r="E112" s="424">
        <v>2381.9</v>
      </c>
    </row>
    <row r="113" spans="1:5" ht="25.5">
      <c r="A113" s="483" t="s">
        <v>485</v>
      </c>
      <c r="B113" s="437" t="s">
        <v>362</v>
      </c>
      <c r="C113" s="438" t="s">
        <v>313</v>
      </c>
      <c r="D113" s="442">
        <v>181.7</v>
      </c>
      <c r="E113" s="424">
        <v>181.7</v>
      </c>
    </row>
    <row r="114" spans="1:5" ht="12.75">
      <c r="A114" s="482" t="s">
        <v>414</v>
      </c>
      <c r="B114" s="437" t="s">
        <v>362</v>
      </c>
      <c r="C114" s="437" t="s">
        <v>362</v>
      </c>
      <c r="D114" s="439">
        <v>4960.6</v>
      </c>
      <c r="E114" s="424">
        <v>4943.4</v>
      </c>
    </row>
    <row r="115" spans="1:5" ht="12.75">
      <c r="A115" s="441" t="s">
        <v>535</v>
      </c>
      <c r="B115" s="438" t="s">
        <v>362</v>
      </c>
      <c r="C115" s="438" t="s">
        <v>362</v>
      </c>
      <c r="D115" s="442">
        <f>SUM(D116:D119)</f>
        <v>917.4</v>
      </c>
      <c r="E115" s="424">
        <f>E116+E117+E118</f>
        <v>913.7</v>
      </c>
    </row>
    <row r="116" spans="1:5" ht="12.75">
      <c r="A116" s="443" t="s">
        <v>482</v>
      </c>
      <c r="B116" s="438" t="s">
        <v>362</v>
      </c>
      <c r="C116" s="438" t="s">
        <v>362</v>
      </c>
      <c r="D116" s="442">
        <v>779.2</v>
      </c>
      <c r="E116" s="424">
        <v>775.7</v>
      </c>
    </row>
    <row r="117" spans="1:5" ht="25.5">
      <c r="A117" s="443" t="s">
        <v>484</v>
      </c>
      <c r="B117" s="438" t="s">
        <v>362</v>
      </c>
      <c r="C117" s="438" t="s">
        <v>362</v>
      </c>
      <c r="D117" s="442">
        <v>128.8</v>
      </c>
      <c r="E117" s="424">
        <v>128.6</v>
      </c>
    </row>
    <row r="118" spans="1:5" ht="25.5">
      <c r="A118" s="443" t="s">
        <v>485</v>
      </c>
      <c r="B118" s="438" t="s">
        <v>362</v>
      </c>
      <c r="C118" s="438" t="s">
        <v>362</v>
      </c>
      <c r="D118" s="442">
        <v>9.4</v>
      </c>
      <c r="E118" s="424">
        <v>9.4</v>
      </c>
    </row>
    <row r="119" spans="1:5" ht="12.75">
      <c r="A119" s="443" t="s">
        <v>486</v>
      </c>
      <c r="B119" s="438" t="s">
        <v>362</v>
      </c>
      <c r="C119" s="438" t="s">
        <v>362</v>
      </c>
      <c r="D119" s="442">
        <v>0</v>
      </c>
      <c r="E119" s="424">
        <v>0</v>
      </c>
    </row>
    <row r="120" spans="1:5" ht="14.25">
      <c r="A120" s="432" t="s">
        <v>536</v>
      </c>
      <c r="B120" s="484" t="s">
        <v>259</v>
      </c>
      <c r="C120" s="484"/>
      <c r="D120" s="466">
        <f>D121+D125</f>
        <v>90.6</v>
      </c>
      <c r="E120" s="479">
        <f>E121+E125</f>
        <v>90.5</v>
      </c>
    </row>
    <row r="121" spans="1:5" ht="12.75">
      <c r="A121" s="485" t="s">
        <v>421</v>
      </c>
      <c r="B121" s="438" t="s">
        <v>259</v>
      </c>
      <c r="C121" s="438" t="s">
        <v>362</v>
      </c>
      <c r="D121" s="442">
        <v>30.8</v>
      </c>
      <c r="E121" s="481">
        <v>30.8</v>
      </c>
    </row>
    <row r="122" spans="1:5" ht="12.75">
      <c r="A122" s="468" t="s">
        <v>537</v>
      </c>
      <c r="B122" s="486" t="s">
        <v>538</v>
      </c>
      <c r="C122" s="486" t="s">
        <v>362</v>
      </c>
      <c r="D122" s="442">
        <f>D123</f>
        <v>13</v>
      </c>
      <c r="E122" s="481">
        <f>E123</f>
        <v>13</v>
      </c>
    </row>
    <row r="123" spans="1:5" ht="12.75">
      <c r="A123" s="89" t="s">
        <v>539</v>
      </c>
      <c r="B123" s="486" t="s">
        <v>538</v>
      </c>
      <c r="C123" s="486" t="s">
        <v>362</v>
      </c>
      <c r="D123" s="442">
        <f>D124</f>
        <v>13</v>
      </c>
      <c r="E123" s="481">
        <f>E124</f>
        <v>13</v>
      </c>
    </row>
    <row r="124" spans="1:5" ht="25.5">
      <c r="A124" s="443" t="s">
        <v>485</v>
      </c>
      <c r="B124" s="486" t="s">
        <v>538</v>
      </c>
      <c r="C124" s="486" t="s">
        <v>362</v>
      </c>
      <c r="D124" s="442">
        <v>13</v>
      </c>
      <c r="E124" s="481">
        <v>13</v>
      </c>
    </row>
    <row r="125" spans="1:5" ht="12.75">
      <c r="A125" s="441" t="s">
        <v>425</v>
      </c>
      <c r="B125" s="486" t="s">
        <v>259</v>
      </c>
      <c r="C125" s="486" t="s">
        <v>259</v>
      </c>
      <c r="D125" s="487">
        <v>59.8</v>
      </c>
      <c r="E125" s="424">
        <v>59.7</v>
      </c>
    </row>
    <row r="126" spans="1:5" ht="12.75">
      <c r="A126" s="488" t="s">
        <v>540</v>
      </c>
      <c r="B126" s="486" t="s">
        <v>259</v>
      </c>
      <c r="C126" s="486" t="s">
        <v>259</v>
      </c>
      <c r="D126" s="487">
        <f>D127</f>
        <v>140.6</v>
      </c>
      <c r="E126" s="424">
        <f>E127</f>
        <v>140.5</v>
      </c>
    </row>
    <row r="127" spans="1:5" ht="25.5">
      <c r="A127" s="468" t="s">
        <v>541</v>
      </c>
      <c r="B127" s="486" t="s">
        <v>259</v>
      </c>
      <c r="C127" s="486" t="s">
        <v>259</v>
      </c>
      <c r="D127" s="442">
        <f>D128</f>
        <v>140.6</v>
      </c>
      <c r="E127" s="424">
        <f>E128</f>
        <v>140.5</v>
      </c>
    </row>
    <row r="128" spans="1:5" ht="25.5">
      <c r="A128" s="441" t="s">
        <v>542</v>
      </c>
      <c r="B128" s="486" t="s">
        <v>259</v>
      </c>
      <c r="C128" s="486" t="s">
        <v>259</v>
      </c>
      <c r="D128" s="442">
        <v>140.6</v>
      </c>
      <c r="E128" s="424">
        <v>140.5</v>
      </c>
    </row>
    <row r="129" spans="1:5" ht="14.25">
      <c r="A129" s="432" t="s">
        <v>543</v>
      </c>
      <c r="B129" s="484" t="s">
        <v>427</v>
      </c>
      <c r="C129" s="484"/>
      <c r="D129" s="466">
        <f>D130+D158</f>
        <v>5149.799999999999</v>
      </c>
      <c r="E129" s="467">
        <f>E130+E158</f>
        <v>4953.4</v>
      </c>
    </row>
    <row r="130" spans="1:5" ht="12.75">
      <c r="A130" s="441" t="s">
        <v>433</v>
      </c>
      <c r="B130" s="437" t="s">
        <v>427</v>
      </c>
      <c r="C130" s="437" t="s">
        <v>221</v>
      </c>
      <c r="D130" s="442">
        <v>3948.7</v>
      </c>
      <c r="E130" s="424">
        <v>3795.9</v>
      </c>
    </row>
    <row r="131" spans="1:5" ht="25.5">
      <c r="A131" s="475" t="s">
        <v>544</v>
      </c>
      <c r="B131" s="433" t="s">
        <v>427</v>
      </c>
      <c r="C131" s="433" t="s">
        <v>221</v>
      </c>
      <c r="D131" s="462">
        <f>D132</f>
        <v>2698.6</v>
      </c>
      <c r="E131" s="463">
        <f>E132</f>
        <v>2679.5</v>
      </c>
    </row>
    <row r="132" spans="1:5" ht="12.75">
      <c r="A132" s="441" t="s">
        <v>535</v>
      </c>
      <c r="B132" s="437" t="s">
        <v>427</v>
      </c>
      <c r="C132" s="437" t="s">
        <v>221</v>
      </c>
      <c r="D132" s="442">
        <f>SUM(D133:D137)</f>
        <v>2698.6</v>
      </c>
      <c r="E132" s="424">
        <f>E133+E134+E135+E136</f>
        <v>2679.5</v>
      </c>
    </row>
    <row r="133" spans="1:5" ht="12.75">
      <c r="A133" s="443" t="s">
        <v>482</v>
      </c>
      <c r="B133" s="437" t="s">
        <v>427</v>
      </c>
      <c r="C133" s="437" t="s">
        <v>221</v>
      </c>
      <c r="D133" s="442">
        <v>1723.9</v>
      </c>
      <c r="E133" s="424">
        <v>1706.2</v>
      </c>
    </row>
    <row r="134" spans="1:5" ht="25.5">
      <c r="A134" s="443" t="s">
        <v>484</v>
      </c>
      <c r="B134" s="437" t="s">
        <v>427</v>
      </c>
      <c r="C134" s="437" t="s">
        <v>221</v>
      </c>
      <c r="D134" s="442">
        <v>30.5</v>
      </c>
      <c r="E134" s="424">
        <v>30</v>
      </c>
    </row>
    <row r="135" spans="1:5" ht="25.5">
      <c r="A135" s="443" t="s">
        <v>485</v>
      </c>
      <c r="B135" s="437" t="s">
        <v>427</v>
      </c>
      <c r="C135" s="437" t="s">
        <v>221</v>
      </c>
      <c r="D135" s="442">
        <v>939.9</v>
      </c>
      <c r="E135" s="440">
        <v>939.1</v>
      </c>
    </row>
    <row r="136" spans="1:5" ht="12.75">
      <c r="A136" s="443" t="s">
        <v>488</v>
      </c>
      <c r="B136" s="437" t="s">
        <v>427</v>
      </c>
      <c r="C136" s="437" t="s">
        <v>221</v>
      </c>
      <c r="D136" s="446">
        <v>4.2</v>
      </c>
      <c r="E136" s="424">
        <v>4.2</v>
      </c>
    </row>
    <row r="137" spans="1:5" ht="12.75">
      <c r="A137" s="443" t="s">
        <v>486</v>
      </c>
      <c r="B137" s="437" t="s">
        <v>427</v>
      </c>
      <c r="C137" s="437" t="s">
        <v>221</v>
      </c>
      <c r="D137" s="446">
        <v>0.1</v>
      </c>
      <c r="E137" s="424">
        <v>0</v>
      </c>
    </row>
    <row r="138" spans="1:5" ht="15.75">
      <c r="A138" s="460" t="s">
        <v>545</v>
      </c>
      <c r="B138" s="437" t="s">
        <v>427</v>
      </c>
      <c r="C138" s="437" t="s">
        <v>221</v>
      </c>
      <c r="D138" s="487">
        <f>D139+D141</f>
        <v>621.3</v>
      </c>
      <c r="E138" s="424"/>
    </row>
    <row r="139" spans="1:5" ht="25.5">
      <c r="A139" s="489" t="s">
        <v>122</v>
      </c>
      <c r="B139" s="490" t="s">
        <v>427</v>
      </c>
      <c r="C139" s="490" t="s">
        <v>221</v>
      </c>
      <c r="D139" s="491">
        <f>D140</f>
        <v>21.3</v>
      </c>
      <c r="E139" s="424">
        <f>E140</f>
        <v>18.3</v>
      </c>
    </row>
    <row r="140" spans="1:5" ht="15.75">
      <c r="A140" s="460" t="s">
        <v>482</v>
      </c>
      <c r="B140" s="437" t="s">
        <v>427</v>
      </c>
      <c r="C140" s="437" t="s">
        <v>221</v>
      </c>
      <c r="D140" s="487">
        <v>21.3</v>
      </c>
      <c r="E140" s="424">
        <v>18.3</v>
      </c>
    </row>
    <row r="141" spans="1:5" ht="13.5">
      <c r="A141" s="492" t="s">
        <v>546</v>
      </c>
      <c r="B141" s="437" t="s">
        <v>427</v>
      </c>
      <c r="C141" s="437" t="s">
        <v>221</v>
      </c>
      <c r="D141" s="487">
        <v>600</v>
      </c>
      <c r="E141" s="424">
        <v>589.6</v>
      </c>
    </row>
    <row r="142" spans="1:5" ht="12.75">
      <c r="A142" s="475" t="s">
        <v>547</v>
      </c>
      <c r="B142" s="493" t="s">
        <v>427</v>
      </c>
      <c r="C142" s="493" t="s">
        <v>221</v>
      </c>
      <c r="D142" s="494">
        <f>D143</f>
        <v>483.70000000000005</v>
      </c>
      <c r="E142" s="463">
        <f>E143</f>
        <v>481.3</v>
      </c>
    </row>
    <row r="143" spans="1:5" ht="12.75">
      <c r="A143" s="441" t="s">
        <v>535</v>
      </c>
      <c r="B143" s="495" t="s">
        <v>427</v>
      </c>
      <c r="C143" s="495" t="s">
        <v>221</v>
      </c>
      <c r="D143" s="487">
        <f>SUM(D144:D148)</f>
        <v>483.70000000000005</v>
      </c>
      <c r="E143" s="424">
        <f>E144+E146+E147</f>
        <v>481.3</v>
      </c>
    </row>
    <row r="144" spans="1:5" ht="12.75">
      <c r="A144" s="443" t="s">
        <v>482</v>
      </c>
      <c r="B144" s="490" t="s">
        <v>427</v>
      </c>
      <c r="C144" s="490" t="s">
        <v>221</v>
      </c>
      <c r="D144" s="491">
        <v>446.8</v>
      </c>
      <c r="E144" s="440">
        <v>444.7</v>
      </c>
    </row>
    <row r="145" spans="1:5" ht="15.75">
      <c r="A145" s="460" t="s">
        <v>483</v>
      </c>
      <c r="B145" s="490" t="s">
        <v>427</v>
      </c>
      <c r="C145" s="490" t="s">
        <v>221</v>
      </c>
      <c r="D145" s="491"/>
      <c r="E145" s="424"/>
    </row>
    <row r="146" spans="1:5" ht="25.5">
      <c r="A146" s="443" t="s">
        <v>484</v>
      </c>
      <c r="B146" s="490" t="s">
        <v>427</v>
      </c>
      <c r="C146" s="490" t="s">
        <v>221</v>
      </c>
      <c r="D146" s="491">
        <v>3.6</v>
      </c>
      <c r="E146" s="424">
        <v>3.6</v>
      </c>
    </row>
    <row r="147" spans="1:5" ht="25.5">
      <c r="A147" s="443" t="s">
        <v>485</v>
      </c>
      <c r="B147" s="490" t="s">
        <v>427</v>
      </c>
      <c r="C147" s="490" t="s">
        <v>221</v>
      </c>
      <c r="D147" s="491">
        <v>33.2</v>
      </c>
      <c r="E147" s="424">
        <v>33</v>
      </c>
    </row>
    <row r="148" spans="1:5" ht="12.75">
      <c r="A148" s="443" t="s">
        <v>486</v>
      </c>
      <c r="B148" s="490" t="s">
        <v>427</v>
      </c>
      <c r="C148" s="490" t="s">
        <v>221</v>
      </c>
      <c r="D148" s="491">
        <v>0.1</v>
      </c>
      <c r="E148" s="424">
        <v>0</v>
      </c>
    </row>
    <row r="149" spans="1:5" ht="27">
      <c r="A149" s="496" t="s">
        <v>122</v>
      </c>
      <c r="B149" s="497" t="s">
        <v>427</v>
      </c>
      <c r="C149" s="497" t="s">
        <v>221</v>
      </c>
      <c r="D149" s="466">
        <f>D150</f>
        <v>6.3</v>
      </c>
      <c r="E149" s="467">
        <f>E150</f>
        <v>6.2</v>
      </c>
    </row>
    <row r="150" spans="1:5" ht="12.75">
      <c r="A150" s="443" t="s">
        <v>482</v>
      </c>
      <c r="B150" s="437" t="s">
        <v>427</v>
      </c>
      <c r="C150" s="437" t="s">
        <v>221</v>
      </c>
      <c r="D150" s="439">
        <v>6.3</v>
      </c>
      <c r="E150" s="440">
        <v>6.2</v>
      </c>
    </row>
    <row r="151" spans="1:5" ht="13.5">
      <c r="A151" s="498" t="s">
        <v>548</v>
      </c>
      <c r="B151" s="497" t="s">
        <v>427</v>
      </c>
      <c r="C151" s="497" t="s">
        <v>221</v>
      </c>
      <c r="D151" s="499">
        <f>D152</f>
        <v>18.9</v>
      </c>
      <c r="E151" s="467">
        <f>E152</f>
        <v>18.8</v>
      </c>
    </row>
    <row r="152" spans="1:5" ht="12.75">
      <c r="A152" s="443" t="s">
        <v>482</v>
      </c>
      <c r="B152" s="437" t="s">
        <v>427</v>
      </c>
      <c r="C152" s="437" t="s">
        <v>221</v>
      </c>
      <c r="D152" s="439">
        <v>18.9</v>
      </c>
      <c r="E152" s="440">
        <v>18.8</v>
      </c>
    </row>
    <row r="153" spans="1:5" ht="38.25">
      <c r="A153" s="500" t="s">
        <v>549</v>
      </c>
      <c r="B153" s="437" t="s">
        <v>427</v>
      </c>
      <c r="C153" s="437" t="s">
        <v>221</v>
      </c>
      <c r="D153" s="466">
        <f>D154</f>
        <v>232.9</v>
      </c>
      <c r="E153" s="467">
        <f>E154</f>
        <v>226.2</v>
      </c>
    </row>
    <row r="154" spans="1:5" ht="25.5">
      <c r="A154" s="443" t="s">
        <v>487</v>
      </c>
      <c r="B154" s="437" t="s">
        <v>427</v>
      </c>
      <c r="C154" s="437" t="s">
        <v>221</v>
      </c>
      <c r="D154" s="439">
        <v>232.9</v>
      </c>
      <c r="E154" s="440">
        <v>226.2</v>
      </c>
    </row>
    <row r="155" spans="1:5" ht="25.5">
      <c r="A155" s="500" t="s">
        <v>550</v>
      </c>
      <c r="B155" s="433" t="s">
        <v>427</v>
      </c>
      <c r="C155" s="433" t="s">
        <v>221</v>
      </c>
      <c r="D155" s="466">
        <f>D156</f>
        <v>6</v>
      </c>
      <c r="E155" s="467">
        <v>6</v>
      </c>
    </row>
    <row r="156" spans="1:5" ht="12.75">
      <c r="A156" s="150" t="s">
        <v>551</v>
      </c>
      <c r="B156" s="437" t="s">
        <v>427</v>
      </c>
      <c r="C156" s="437" t="s">
        <v>221</v>
      </c>
      <c r="D156" s="439">
        <v>6</v>
      </c>
      <c r="E156" s="440">
        <v>6</v>
      </c>
    </row>
    <row r="157" spans="1:5" ht="12.75">
      <c r="A157" s="500" t="s">
        <v>552</v>
      </c>
      <c r="B157" s="433" t="s">
        <v>427</v>
      </c>
      <c r="C157" s="433" t="s">
        <v>221</v>
      </c>
      <c r="D157" s="466">
        <v>18.9</v>
      </c>
      <c r="E157" s="467">
        <v>18.9</v>
      </c>
    </row>
    <row r="158" spans="1:5" ht="12.75">
      <c r="A158" s="150" t="s">
        <v>553</v>
      </c>
      <c r="B158" s="437" t="s">
        <v>427</v>
      </c>
      <c r="C158" s="437">
        <v>4</v>
      </c>
      <c r="D158" s="439">
        <v>1201.1</v>
      </c>
      <c r="E158" s="440">
        <v>1157.5</v>
      </c>
    </row>
    <row r="159" spans="1:5" ht="15.75">
      <c r="A159" s="501" t="s">
        <v>454</v>
      </c>
      <c r="B159" s="433">
        <v>10</v>
      </c>
      <c r="C159" s="469" t="s">
        <v>554</v>
      </c>
      <c r="D159" s="466">
        <f>D160</f>
        <v>59</v>
      </c>
      <c r="E159" s="467">
        <f>E160</f>
        <v>59</v>
      </c>
    </row>
    <row r="160" spans="1:5" ht="12.75">
      <c r="A160" s="150" t="s">
        <v>555</v>
      </c>
      <c r="B160" s="437">
        <v>10</v>
      </c>
      <c r="C160" s="438" t="s">
        <v>313</v>
      </c>
      <c r="D160" s="439">
        <v>59</v>
      </c>
      <c r="E160" s="440">
        <v>59</v>
      </c>
    </row>
    <row r="161" spans="1:5" ht="14.25">
      <c r="A161" s="432" t="s">
        <v>556</v>
      </c>
      <c r="B161" s="484">
        <v>11</v>
      </c>
      <c r="C161" s="484"/>
      <c r="D161" s="466">
        <f>D162</f>
        <v>1574.8</v>
      </c>
      <c r="E161" s="479">
        <f>E162</f>
        <v>1539.3</v>
      </c>
    </row>
    <row r="162" spans="1:5" ht="12.75">
      <c r="A162" s="441" t="s">
        <v>557</v>
      </c>
      <c r="B162" s="437">
        <v>11</v>
      </c>
      <c r="C162" s="437" t="s">
        <v>221</v>
      </c>
      <c r="D162" s="442">
        <v>1574.8</v>
      </c>
      <c r="E162" s="424">
        <v>1539.3</v>
      </c>
    </row>
    <row r="163" spans="1:5" ht="12.75">
      <c r="A163" s="441" t="s">
        <v>558</v>
      </c>
      <c r="B163" s="437">
        <v>11</v>
      </c>
      <c r="C163" s="437" t="s">
        <v>221</v>
      </c>
      <c r="D163" s="487">
        <f>D164</f>
        <v>2161.5</v>
      </c>
      <c r="E163" s="424">
        <f>E164</f>
        <v>2134.5</v>
      </c>
    </row>
    <row r="164" spans="1:5" ht="12.75">
      <c r="A164" s="441" t="s">
        <v>535</v>
      </c>
      <c r="B164" s="437">
        <v>11</v>
      </c>
      <c r="C164" s="437" t="s">
        <v>221</v>
      </c>
      <c r="D164" s="487">
        <f>SUM(D165:D170)</f>
        <v>2161.5</v>
      </c>
      <c r="E164" s="424">
        <f>E165+E166+E167+E168+E169+E170</f>
        <v>2134.5</v>
      </c>
    </row>
    <row r="165" spans="1:5" ht="12.75">
      <c r="A165" s="443" t="s">
        <v>482</v>
      </c>
      <c r="B165" s="437">
        <v>11</v>
      </c>
      <c r="C165" s="437" t="s">
        <v>221</v>
      </c>
      <c r="D165" s="442">
        <v>1887.1</v>
      </c>
      <c r="E165" s="424">
        <v>1860.8</v>
      </c>
    </row>
    <row r="166" spans="1:5" ht="12.75">
      <c r="A166" s="443" t="s">
        <v>483</v>
      </c>
      <c r="B166" s="437">
        <v>11</v>
      </c>
      <c r="C166" s="437" t="s">
        <v>221</v>
      </c>
      <c r="D166" s="442">
        <v>1.9</v>
      </c>
      <c r="E166" s="424">
        <v>1.9</v>
      </c>
    </row>
    <row r="167" spans="1:5" ht="25.5">
      <c r="A167" s="443" t="s">
        <v>484</v>
      </c>
      <c r="B167" s="437">
        <v>11</v>
      </c>
      <c r="C167" s="437" t="s">
        <v>221</v>
      </c>
      <c r="D167" s="442">
        <v>5.6</v>
      </c>
      <c r="E167" s="424">
        <v>5.6</v>
      </c>
    </row>
    <row r="168" spans="1:5" ht="25.5">
      <c r="A168" s="443" t="s">
        <v>485</v>
      </c>
      <c r="B168" s="437">
        <v>11</v>
      </c>
      <c r="C168" s="437" t="s">
        <v>221</v>
      </c>
      <c r="D168" s="442">
        <v>265.4</v>
      </c>
      <c r="E168" s="424">
        <v>264.8</v>
      </c>
    </row>
    <row r="169" spans="1:5" ht="12.75">
      <c r="A169" s="443" t="s">
        <v>488</v>
      </c>
      <c r="B169" s="437">
        <v>11</v>
      </c>
      <c r="C169" s="437" t="s">
        <v>221</v>
      </c>
      <c r="D169" s="446">
        <v>1.4</v>
      </c>
      <c r="E169" s="424">
        <v>1.4</v>
      </c>
    </row>
    <row r="170" spans="1:5" ht="12.75">
      <c r="A170" s="443" t="s">
        <v>486</v>
      </c>
      <c r="B170" s="437">
        <v>11</v>
      </c>
      <c r="C170" s="437" t="s">
        <v>221</v>
      </c>
      <c r="D170" s="446">
        <v>0.1</v>
      </c>
      <c r="E170" s="424">
        <v>0</v>
      </c>
    </row>
    <row r="171" spans="1:5" ht="25.5">
      <c r="A171" s="502" t="s">
        <v>122</v>
      </c>
      <c r="B171" s="437">
        <v>11</v>
      </c>
      <c r="C171" s="437" t="s">
        <v>221</v>
      </c>
      <c r="D171" s="491">
        <f>D172</f>
        <v>25</v>
      </c>
      <c r="E171" s="424">
        <f>E172</f>
        <v>16.8</v>
      </c>
    </row>
    <row r="172" spans="1:5" ht="12.75">
      <c r="A172" s="443" t="s">
        <v>482</v>
      </c>
      <c r="B172" s="437">
        <v>11</v>
      </c>
      <c r="C172" s="437" t="s">
        <v>221</v>
      </c>
      <c r="D172" s="487">
        <f>19.2+5.8</f>
        <v>25</v>
      </c>
      <c r="E172" s="424">
        <v>16.8</v>
      </c>
    </row>
    <row r="173" spans="1:5" ht="12.75">
      <c r="A173" s="132" t="s">
        <v>559</v>
      </c>
      <c r="B173" s="469">
        <v>11</v>
      </c>
      <c r="C173" s="469" t="s">
        <v>362</v>
      </c>
      <c r="D173" s="494">
        <f>SUM(D174:D178)</f>
        <v>584.8</v>
      </c>
      <c r="E173" s="463">
        <f>SUM(E174:E178)</f>
        <v>569.7</v>
      </c>
    </row>
    <row r="174" spans="1:5" ht="12.75">
      <c r="A174" s="443" t="s">
        <v>482</v>
      </c>
      <c r="B174" s="438">
        <v>11</v>
      </c>
      <c r="C174" s="438" t="s">
        <v>362</v>
      </c>
      <c r="D174" s="442">
        <v>508.7</v>
      </c>
      <c r="E174" s="424">
        <v>493.9</v>
      </c>
    </row>
    <row r="175" spans="1:5" ht="12.75">
      <c r="A175" s="443" t="s">
        <v>483</v>
      </c>
      <c r="B175" s="438">
        <v>11</v>
      </c>
      <c r="C175" s="438" t="s">
        <v>362</v>
      </c>
      <c r="D175" s="442">
        <v>0.3</v>
      </c>
      <c r="E175" s="424">
        <v>0.3</v>
      </c>
    </row>
    <row r="176" spans="1:5" ht="25.5">
      <c r="A176" s="443" t="s">
        <v>484</v>
      </c>
      <c r="B176" s="438">
        <v>11</v>
      </c>
      <c r="C176" s="438" t="s">
        <v>362</v>
      </c>
      <c r="D176" s="442">
        <v>29.5</v>
      </c>
      <c r="E176" s="424">
        <v>29.5</v>
      </c>
    </row>
    <row r="177" spans="1:5" ht="25.5">
      <c r="A177" s="443" t="s">
        <v>485</v>
      </c>
      <c r="B177" s="438">
        <v>11</v>
      </c>
      <c r="C177" s="438" t="s">
        <v>362</v>
      </c>
      <c r="D177" s="442">
        <v>5</v>
      </c>
      <c r="E177" s="424">
        <v>4.8</v>
      </c>
    </row>
    <row r="178" spans="1:5" ht="25.5">
      <c r="A178" s="443" t="s">
        <v>487</v>
      </c>
      <c r="B178" s="438">
        <v>11</v>
      </c>
      <c r="C178" s="438" t="s">
        <v>362</v>
      </c>
      <c r="D178" s="442">
        <v>41.3</v>
      </c>
      <c r="E178" s="424">
        <v>41.2</v>
      </c>
    </row>
    <row r="179" spans="1:5" ht="12.75">
      <c r="A179" s="503" t="s">
        <v>560</v>
      </c>
      <c r="B179" s="503"/>
      <c r="C179" s="503"/>
      <c r="D179" s="504">
        <f>D8+D52+D61+D64+D79+D120+D129+D159+D161</f>
        <v>34541.3</v>
      </c>
      <c r="E179" s="505">
        <f>E8+E52+E61+E64+E79+E120+E129+E159+E161</f>
        <v>31900.899999999998</v>
      </c>
    </row>
    <row r="181" ht="12.75">
      <c r="D181" s="506">
        <f>D8</f>
        <v>8340.6</v>
      </c>
    </row>
    <row r="182" ht="12.75">
      <c r="D182" s="506">
        <f>D52</f>
        <v>339.1</v>
      </c>
    </row>
    <row r="183" ht="12.75">
      <c r="D183" s="506">
        <f>D61</f>
        <v>163.4</v>
      </c>
    </row>
    <row r="184" ht="12.75">
      <c r="D184" s="506">
        <f>D64</f>
        <v>7499.299999999999</v>
      </c>
    </row>
    <row r="185" ht="12.75">
      <c r="D185" s="506">
        <f>D79</f>
        <v>11324.7</v>
      </c>
    </row>
    <row r="186" ht="12.75">
      <c r="D186" s="506">
        <f>D120</f>
        <v>90.6</v>
      </c>
    </row>
    <row r="187" ht="12.75">
      <c r="D187" s="506">
        <f>D129</f>
        <v>5149.799999999999</v>
      </c>
    </row>
    <row r="188" ht="12.75">
      <c r="D188" s="506">
        <f>D161</f>
        <v>1574.8</v>
      </c>
    </row>
    <row r="189" ht="12.75">
      <c r="D189" s="507">
        <f>SUM(D181:D188)</f>
        <v>34482.3</v>
      </c>
    </row>
    <row r="193" spans="1:5" ht="35.25" customHeight="1">
      <c r="A193" s="577" t="s">
        <v>645</v>
      </c>
      <c r="B193" s="577"/>
      <c r="C193" s="577"/>
      <c r="D193" s="577"/>
      <c r="E193" s="577"/>
    </row>
  </sheetData>
  <sheetProtection/>
  <mergeCells count="7">
    <mergeCell ref="D6:E6"/>
    <mergeCell ref="A193:E193"/>
    <mergeCell ref="B1:E1"/>
    <mergeCell ref="A2:E2"/>
    <mergeCell ref="A3:E3"/>
    <mergeCell ref="A4:E4"/>
    <mergeCell ref="A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21.57421875" style="0" customWidth="1"/>
    <col min="2" max="2" width="41.8515625" style="0" customWidth="1"/>
    <col min="3" max="3" width="13.140625" style="0" customWidth="1"/>
    <col min="4" max="4" width="10.421875" style="0" customWidth="1"/>
  </cols>
  <sheetData>
    <row r="1" spans="3:4" ht="12.75">
      <c r="C1" s="578" t="s">
        <v>562</v>
      </c>
      <c r="D1" s="578"/>
    </row>
    <row r="2" spans="1:4" ht="12.75" customHeight="1">
      <c r="A2" s="569" t="s">
        <v>563</v>
      </c>
      <c r="B2" s="569"/>
      <c r="C2" s="569"/>
      <c r="D2" s="569"/>
    </row>
    <row r="3" spans="1:4" ht="12.75">
      <c r="A3" s="568" t="s">
        <v>564</v>
      </c>
      <c r="B3" s="568"/>
      <c r="C3" s="568"/>
      <c r="D3" s="568"/>
    </row>
    <row r="4" spans="1:4" ht="12.75">
      <c r="A4" s="568" t="s">
        <v>472</v>
      </c>
      <c r="B4" s="568"/>
      <c r="C4" s="568"/>
      <c r="D4" s="568"/>
    </row>
    <row r="5" spans="1:4" ht="15.75" customHeight="1">
      <c r="A5" s="583" t="s">
        <v>565</v>
      </c>
      <c r="B5" s="583"/>
      <c r="C5" s="583"/>
      <c r="D5" s="583"/>
    </row>
    <row r="7" ht="12.75">
      <c r="D7" s="508" t="s">
        <v>1</v>
      </c>
    </row>
    <row r="8" spans="1:4" ht="127.5">
      <c r="A8" s="509" t="s">
        <v>2</v>
      </c>
      <c r="B8" s="509" t="s">
        <v>474</v>
      </c>
      <c r="C8" s="509" t="s">
        <v>468</v>
      </c>
      <c r="D8" s="510" t="s">
        <v>213</v>
      </c>
    </row>
    <row r="9" spans="1:4" ht="25.5">
      <c r="A9" s="511" t="s">
        <v>566</v>
      </c>
      <c r="B9" s="512" t="s">
        <v>567</v>
      </c>
      <c r="C9" s="513">
        <f>C17-C13</f>
        <v>-11319.299999999996</v>
      </c>
      <c r="D9" s="463">
        <f>D17-D13</f>
        <v>-12846</v>
      </c>
    </row>
    <row r="10" spans="1:4" ht="12.75">
      <c r="A10" s="514" t="s">
        <v>568</v>
      </c>
      <c r="B10" s="515" t="s">
        <v>569</v>
      </c>
      <c r="C10" s="516">
        <f aca="true" t="shared" si="0" ref="C10:D12">C11</f>
        <v>45860.6</v>
      </c>
      <c r="D10" s="424">
        <f t="shared" si="0"/>
        <v>44746.9</v>
      </c>
    </row>
    <row r="11" spans="1:4" ht="12.75">
      <c r="A11" s="514" t="s">
        <v>570</v>
      </c>
      <c r="B11" s="515" t="s">
        <v>571</v>
      </c>
      <c r="C11" s="516">
        <f t="shared" si="0"/>
        <v>45860.6</v>
      </c>
      <c r="D11" s="424">
        <f t="shared" si="0"/>
        <v>44746.9</v>
      </c>
    </row>
    <row r="12" spans="1:4" ht="12.75">
      <c r="A12" s="514" t="s">
        <v>572</v>
      </c>
      <c r="B12" s="515" t="s">
        <v>573</v>
      </c>
      <c r="C12" s="516">
        <f t="shared" si="0"/>
        <v>45860.6</v>
      </c>
      <c r="D12" s="424">
        <f t="shared" si="0"/>
        <v>44746.9</v>
      </c>
    </row>
    <row r="13" spans="1:4" ht="25.5">
      <c r="A13" s="514" t="s">
        <v>574</v>
      </c>
      <c r="B13" s="517" t="s">
        <v>575</v>
      </c>
      <c r="C13" s="516">
        <v>45860.6</v>
      </c>
      <c r="D13" s="424">
        <v>44746.9</v>
      </c>
    </row>
    <row r="14" spans="1:4" ht="12.75">
      <c r="A14" s="514" t="s">
        <v>576</v>
      </c>
      <c r="B14" s="515" t="s">
        <v>577</v>
      </c>
      <c r="C14" s="516">
        <f aca="true" t="shared" si="1" ref="C14:D16">C15</f>
        <v>34541.3</v>
      </c>
      <c r="D14" s="424">
        <f t="shared" si="1"/>
        <v>31900.9</v>
      </c>
    </row>
    <row r="15" spans="1:4" ht="12.75">
      <c r="A15" s="514" t="s">
        <v>578</v>
      </c>
      <c r="B15" s="515" t="s">
        <v>579</v>
      </c>
      <c r="C15" s="516">
        <f t="shared" si="1"/>
        <v>34541.3</v>
      </c>
      <c r="D15" s="424">
        <f t="shared" si="1"/>
        <v>31900.9</v>
      </c>
    </row>
    <row r="16" spans="1:4" ht="12.75">
      <c r="A16" s="514" t="s">
        <v>580</v>
      </c>
      <c r="B16" s="515" t="s">
        <v>581</v>
      </c>
      <c r="C16" s="516">
        <f t="shared" si="1"/>
        <v>34541.3</v>
      </c>
      <c r="D16" s="424">
        <f t="shared" si="1"/>
        <v>31900.9</v>
      </c>
    </row>
    <row r="17" spans="1:4" ht="25.5">
      <c r="A17" s="514" t="s">
        <v>582</v>
      </c>
      <c r="B17" s="517" t="s">
        <v>583</v>
      </c>
      <c r="C17" s="516">
        <v>34541.3</v>
      </c>
      <c r="D17" s="424">
        <v>31900.9</v>
      </c>
    </row>
    <row r="21" spans="1:4" ht="12.75">
      <c r="A21" s="578" t="s">
        <v>646</v>
      </c>
      <c r="B21" s="578"/>
      <c r="C21" s="578"/>
      <c r="D21" s="578"/>
    </row>
  </sheetData>
  <sheetProtection/>
  <mergeCells count="6">
    <mergeCell ref="C1:D1"/>
    <mergeCell ref="A2:D2"/>
    <mergeCell ref="A3:D3"/>
    <mergeCell ref="A4:D4"/>
    <mergeCell ref="A5:D5"/>
    <mergeCell ref="A21:D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22" sqref="A22:D22"/>
    </sheetView>
  </sheetViews>
  <sheetFormatPr defaultColWidth="9.140625" defaultRowHeight="12.75"/>
  <cols>
    <col min="1" max="1" width="4.140625" style="0" customWidth="1"/>
    <col min="2" max="2" width="54.57421875" style="0" customWidth="1"/>
    <col min="3" max="3" width="14.00390625" style="0" customWidth="1"/>
    <col min="4" max="4" width="12.421875" style="0" customWidth="1"/>
  </cols>
  <sheetData>
    <row r="1" spans="1:4" ht="12.75">
      <c r="A1" s="168"/>
      <c r="B1" s="168"/>
      <c r="C1" s="568" t="s">
        <v>584</v>
      </c>
      <c r="D1" s="568"/>
    </row>
    <row r="2" spans="1:4" ht="12.75">
      <c r="A2" s="168"/>
      <c r="B2" s="580" t="s">
        <v>563</v>
      </c>
      <c r="C2" s="580"/>
      <c r="D2" s="580"/>
    </row>
    <row r="3" spans="1:4" ht="12.75">
      <c r="A3" s="168"/>
      <c r="B3" s="585" t="s">
        <v>585</v>
      </c>
      <c r="C3" s="585"/>
      <c r="D3" s="585"/>
    </row>
    <row r="4" spans="1:4" ht="12.75">
      <c r="A4" s="168"/>
      <c r="B4" s="586" t="s">
        <v>586</v>
      </c>
      <c r="C4" s="586"/>
      <c r="D4" s="586"/>
    </row>
    <row r="5" spans="1:4" ht="12.75">
      <c r="A5" s="168"/>
      <c r="B5" s="168"/>
      <c r="C5" s="168"/>
      <c r="D5" s="168"/>
    </row>
    <row r="6" spans="1:4" ht="15.75">
      <c r="A6" s="570" t="s">
        <v>587</v>
      </c>
      <c r="B6" s="570"/>
      <c r="C6" s="570"/>
      <c r="D6" s="570"/>
    </row>
    <row r="7" spans="1:4" ht="18.75">
      <c r="A7" s="518"/>
      <c r="B7" s="518"/>
      <c r="C7" s="168"/>
      <c r="D7" s="168"/>
    </row>
    <row r="8" spans="1:4" ht="128.25">
      <c r="A8" s="424"/>
      <c r="B8" s="519" t="s">
        <v>588</v>
      </c>
      <c r="C8" s="520" t="s">
        <v>468</v>
      </c>
      <c r="D8" s="510" t="s">
        <v>163</v>
      </c>
    </row>
    <row r="9" spans="1:4" ht="15.75">
      <c r="A9" s="521">
        <v>1</v>
      </c>
      <c r="B9" s="522" t="s">
        <v>590</v>
      </c>
      <c r="C9" s="523">
        <v>92.6</v>
      </c>
      <c r="D9" s="523">
        <v>92.6</v>
      </c>
    </row>
    <row r="10" spans="1:4" ht="15.75">
      <c r="A10" s="521">
        <v>2</v>
      </c>
      <c r="B10" s="522" t="s">
        <v>591</v>
      </c>
      <c r="C10" s="523">
        <v>17.9</v>
      </c>
      <c r="D10" s="523">
        <v>17.9</v>
      </c>
    </row>
    <row r="11" spans="1:4" ht="31.5">
      <c r="A11" s="521">
        <v>3</v>
      </c>
      <c r="B11" s="522" t="s">
        <v>592</v>
      </c>
      <c r="C11" s="523">
        <v>35.5</v>
      </c>
      <c r="D11" s="523">
        <v>25.6</v>
      </c>
    </row>
    <row r="12" spans="1:4" ht="31.5">
      <c r="A12" s="521">
        <v>4</v>
      </c>
      <c r="B12" s="522" t="s">
        <v>593</v>
      </c>
      <c r="C12" s="523">
        <v>44.1</v>
      </c>
      <c r="D12" s="523">
        <v>44.1</v>
      </c>
    </row>
    <row r="13" spans="1:4" ht="31.5">
      <c r="A13" s="521">
        <v>5</v>
      </c>
      <c r="B13" s="522" t="s">
        <v>594</v>
      </c>
      <c r="C13" s="523">
        <v>40</v>
      </c>
      <c r="D13" s="523">
        <v>0</v>
      </c>
    </row>
    <row r="14" spans="1:4" ht="15.75">
      <c r="A14" s="521">
        <v>6</v>
      </c>
      <c r="B14" s="522" t="s">
        <v>595</v>
      </c>
      <c r="C14" s="523">
        <v>3</v>
      </c>
      <c r="D14" s="523">
        <v>3</v>
      </c>
    </row>
    <row r="15" spans="1:4" ht="47.25">
      <c r="A15" s="521">
        <v>7</v>
      </c>
      <c r="B15" s="522" t="s">
        <v>596</v>
      </c>
      <c r="C15" s="523">
        <v>0.9</v>
      </c>
      <c r="D15" s="523">
        <v>0.9</v>
      </c>
    </row>
    <row r="16" spans="1:4" ht="31.5">
      <c r="A16" s="521">
        <v>8</v>
      </c>
      <c r="B16" s="522" t="s">
        <v>597</v>
      </c>
      <c r="C16" s="523">
        <v>14.8</v>
      </c>
      <c r="D16" s="523">
        <v>14.8</v>
      </c>
    </row>
    <row r="17" spans="1:4" ht="31.5">
      <c r="A17" s="521">
        <v>9</v>
      </c>
      <c r="B17" s="522" t="s">
        <v>598</v>
      </c>
      <c r="C17" s="523">
        <v>7.9</v>
      </c>
      <c r="D17" s="523">
        <v>7.9</v>
      </c>
    </row>
    <row r="18" spans="1:4" ht="15.75">
      <c r="A18" s="424"/>
      <c r="B18" s="524" t="s">
        <v>599</v>
      </c>
      <c r="C18" s="525">
        <f>SUM(C9:C17)</f>
        <v>256.7</v>
      </c>
      <c r="D18" s="525">
        <f>SUM(D9:D17)</f>
        <v>206.8</v>
      </c>
    </row>
    <row r="19" spans="1:4" ht="12.75">
      <c r="A19" s="168"/>
      <c r="B19" s="168"/>
      <c r="C19" s="168"/>
      <c r="D19" s="168"/>
    </row>
    <row r="20" spans="1:4" ht="12.75">
      <c r="A20" s="168"/>
      <c r="B20" s="168"/>
      <c r="C20" s="168"/>
      <c r="D20" s="168"/>
    </row>
    <row r="21" spans="1:4" ht="12.75">
      <c r="A21" s="168"/>
      <c r="B21" s="168"/>
      <c r="C21" s="168"/>
      <c r="D21" s="168"/>
    </row>
    <row r="22" spans="1:4" ht="35.25" customHeight="1">
      <c r="A22" s="584" t="s">
        <v>600</v>
      </c>
      <c r="B22" s="584"/>
      <c r="C22" s="584"/>
      <c r="D22" s="584"/>
    </row>
  </sheetData>
  <sheetProtection/>
  <mergeCells count="6">
    <mergeCell ref="A22:D22"/>
    <mergeCell ref="C1:D1"/>
    <mergeCell ref="B2:D2"/>
    <mergeCell ref="B3:D3"/>
    <mergeCell ref="B4:D4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4" sqref="A14:E14"/>
    </sheetView>
  </sheetViews>
  <sheetFormatPr defaultColWidth="9.140625" defaultRowHeight="12.75"/>
  <cols>
    <col min="1" max="1" width="4.140625" style="0" customWidth="1"/>
    <col min="2" max="2" width="44.140625" style="0" customWidth="1"/>
    <col min="3" max="3" width="14.57421875" style="0" customWidth="1"/>
    <col min="4" max="4" width="11.8515625" style="0" customWidth="1"/>
  </cols>
  <sheetData>
    <row r="1" spans="3:5" ht="12.75">
      <c r="C1" s="568" t="s">
        <v>601</v>
      </c>
      <c r="D1" s="568"/>
      <c r="E1" s="568"/>
    </row>
    <row r="2" spans="2:5" ht="12.75">
      <c r="B2" s="587" t="s">
        <v>602</v>
      </c>
      <c r="C2" s="587"/>
      <c r="D2" s="587"/>
      <c r="E2" s="587"/>
    </row>
    <row r="3" spans="2:5" ht="12.75">
      <c r="B3" s="588" t="s">
        <v>603</v>
      </c>
      <c r="C3" s="588"/>
      <c r="D3" s="588"/>
      <c r="E3" s="588"/>
    </row>
    <row r="4" spans="3:4" ht="12.75">
      <c r="C4" s="169"/>
      <c r="D4" s="169"/>
    </row>
    <row r="5" spans="3:5" ht="12.75">
      <c r="C5" s="589"/>
      <c r="D5" s="589"/>
      <c r="E5" s="589"/>
    </row>
    <row r="6" spans="1:5" ht="15.75">
      <c r="A6" s="570" t="s">
        <v>604</v>
      </c>
      <c r="B6" s="570"/>
      <c r="C6" s="570"/>
      <c r="D6" s="570"/>
      <c r="E6" s="570"/>
    </row>
    <row r="7" ht="12.75">
      <c r="E7" t="s">
        <v>1</v>
      </c>
    </row>
    <row r="8" spans="1:5" ht="127.5">
      <c r="A8" s="424"/>
      <c r="B8" s="510" t="s">
        <v>605</v>
      </c>
      <c r="C8" s="510" t="s">
        <v>468</v>
      </c>
      <c r="D8" s="510" t="s">
        <v>606</v>
      </c>
      <c r="E8" s="520" t="s">
        <v>589</v>
      </c>
    </row>
    <row r="9" spans="1:5" ht="30">
      <c r="A9" s="521"/>
      <c r="B9" s="526" t="s">
        <v>607</v>
      </c>
      <c r="C9" s="527">
        <v>36</v>
      </c>
      <c r="D9" s="527">
        <v>36</v>
      </c>
      <c r="E9" s="528">
        <f>D9/C9*100%</f>
        <v>1</v>
      </c>
    </row>
    <row r="10" spans="1:5" ht="15.75">
      <c r="A10" s="424"/>
      <c r="B10" s="524" t="s">
        <v>599</v>
      </c>
      <c r="C10" s="529">
        <f>SUM(C9:C9)</f>
        <v>36</v>
      </c>
      <c r="D10" s="529">
        <f>SUM(D9:D9)</f>
        <v>36</v>
      </c>
      <c r="E10" s="530">
        <f>D10/C10*100%</f>
        <v>1</v>
      </c>
    </row>
    <row r="14" spans="1:5" ht="36" customHeight="1">
      <c r="A14" s="590" t="s">
        <v>608</v>
      </c>
      <c r="B14" s="590"/>
      <c r="C14" s="590"/>
      <c r="D14" s="590"/>
      <c r="E14" s="590"/>
    </row>
  </sheetData>
  <sheetProtection/>
  <mergeCells count="6">
    <mergeCell ref="C1:E1"/>
    <mergeCell ref="B2:E2"/>
    <mergeCell ref="B3:E3"/>
    <mergeCell ref="C5:E5"/>
    <mergeCell ref="A6:E6"/>
    <mergeCell ref="A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PageLayoutView="0" workbookViewId="0" topLeftCell="A30">
      <selection activeCell="E34" sqref="E34"/>
    </sheetView>
  </sheetViews>
  <sheetFormatPr defaultColWidth="9.140625" defaultRowHeight="12.75"/>
  <cols>
    <col min="1" max="1" width="0.9921875" style="0" customWidth="1"/>
    <col min="2" max="2" width="48.28125" style="0" customWidth="1"/>
    <col min="3" max="3" width="0.13671875" style="0" hidden="1" customWidth="1"/>
    <col min="4" max="4" width="9.140625" style="0" hidden="1" customWidth="1"/>
    <col min="5" max="5" width="3.421875" style="0" customWidth="1"/>
    <col min="6" max="6" width="3.57421875" style="0" customWidth="1"/>
    <col min="7" max="7" width="3.421875" style="0" customWidth="1"/>
    <col min="8" max="10" width="3.8515625" style="0" customWidth="1"/>
    <col min="11" max="11" width="8.421875" style="0" customWidth="1"/>
  </cols>
  <sheetData>
    <row r="1" spans="1:12" ht="12.75">
      <c r="A1" s="531"/>
      <c r="E1" s="591" t="s">
        <v>609</v>
      </c>
      <c r="F1" s="591"/>
      <c r="G1" s="591"/>
      <c r="H1" s="591"/>
      <c r="I1" s="591"/>
      <c r="J1" s="591"/>
      <c r="K1" s="591"/>
      <c r="L1" s="591"/>
    </row>
    <row r="2" spans="1:12" ht="12.75">
      <c r="A2" s="168"/>
      <c r="B2" s="532"/>
      <c r="C2" s="532"/>
      <c r="D2" s="532"/>
      <c r="E2" s="532"/>
      <c r="F2" s="532"/>
      <c r="G2" s="532"/>
      <c r="H2" s="532"/>
      <c r="I2" s="532"/>
      <c r="J2" s="532"/>
      <c r="K2" s="169"/>
      <c r="L2" s="169"/>
    </row>
    <row r="3" spans="1:12" ht="12.75">
      <c r="A3" s="168"/>
      <c r="B3" s="569" t="s">
        <v>610</v>
      </c>
      <c r="C3" s="569"/>
      <c r="D3" s="569"/>
      <c r="E3" s="569"/>
      <c r="F3" s="569"/>
      <c r="G3" s="569"/>
      <c r="H3" s="569"/>
      <c r="I3" s="569"/>
      <c r="J3" s="569"/>
      <c r="K3" s="569"/>
      <c r="L3" s="569"/>
    </row>
    <row r="4" spans="1:12" ht="12.75">
      <c r="A4" s="168"/>
      <c r="B4" s="568" t="s">
        <v>611</v>
      </c>
      <c r="C4" s="568"/>
      <c r="D4" s="568"/>
      <c r="E4" s="568"/>
      <c r="F4" s="568"/>
      <c r="G4" s="568"/>
      <c r="H4" s="568"/>
      <c r="I4" s="568"/>
      <c r="J4" s="568"/>
      <c r="K4" s="568"/>
      <c r="L4" s="568"/>
    </row>
    <row r="5" spans="1:12" ht="12.75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</row>
    <row r="6" spans="1:12" ht="15.75">
      <c r="A6" s="592" t="s">
        <v>612</v>
      </c>
      <c r="B6" s="592"/>
      <c r="C6" s="592"/>
      <c r="D6" s="592"/>
      <c r="E6" s="592"/>
      <c r="F6" s="592"/>
      <c r="G6" s="592"/>
      <c r="H6" s="592"/>
      <c r="I6" s="592"/>
      <c r="J6" s="592"/>
      <c r="K6" s="592"/>
      <c r="L6" s="592"/>
    </row>
    <row r="7" spans="1:12" ht="21">
      <c r="A7" s="533"/>
      <c r="B7" s="574" t="s">
        <v>210</v>
      </c>
      <c r="D7" s="534"/>
      <c r="E7" s="593" t="s">
        <v>211</v>
      </c>
      <c r="F7" s="594"/>
      <c r="G7" s="594"/>
      <c r="H7" s="594"/>
      <c r="I7" s="594"/>
      <c r="J7" s="595"/>
      <c r="K7" s="596" t="s">
        <v>613</v>
      </c>
      <c r="L7" s="596" t="s">
        <v>163</v>
      </c>
    </row>
    <row r="8" spans="1:12" ht="93">
      <c r="A8" s="531"/>
      <c r="B8" s="575"/>
      <c r="E8" s="597" t="s">
        <v>217</v>
      </c>
      <c r="F8" s="597"/>
      <c r="G8" s="597"/>
      <c r="H8" s="535" t="s">
        <v>218</v>
      </c>
      <c r="I8" s="535" t="s">
        <v>215</v>
      </c>
      <c r="J8" s="535" t="s">
        <v>216</v>
      </c>
      <c r="K8" s="596"/>
      <c r="L8" s="596"/>
    </row>
    <row r="9" spans="1:12" ht="42.75">
      <c r="A9" s="531"/>
      <c r="B9" s="186" t="s">
        <v>291</v>
      </c>
      <c r="E9" s="211" t="s">
        <v>221</v>
      </c>
      <c r="F9" s="211"/>
      <c r="G9" s="211"/>
      <c r="H9" s="188"/>
      <c r="I9" s="211"/>
      <c r="J9" s="211"/>
      <c r="K9" s="189">
        <f>K10+K13+K24</f>
        <v>742.6</v>
      </c>
      <c r="L9" s="189">
        <f>L10+L13+L24</f>
        <v>671.3000000000001</v>
      </c>
    </row>
    <row r="10" spans="1:12" ht="63.75">
      <c r="A10" s="531"/>
      <c r="B10" s="190" t="s">
        <v>292</v>
      </c>
      <c r="E10" s="202" t="s">
        <v>221</v>
      </c>
      <c r="F10" s="202" t="s">
        <v>227</v>
      </c>
      <c r="G10" s="202"/>
      <c r="H10" s="192"/>
      <c r="I10" s="202"/>
      <c r="J10" s="202"/>
      <c r="K10" s="193">
        <f>K11</f>
        <v>210</v>
      </c>
      <c r="L10" s="193">
        <f>L11</f>
        <v>141.4</v>
      </c>
    </row>
    <row r="11" spans="1:12" ht="84.75">
      <c r="A11" s="531"/>
      <c r="B11" s="194" t="s">
        <v>293</v>
      </c>
      <c r="E11" s="203" t="s">
        <v>221</v>
      </c>
      <c r="F11" s="203" t="s">
        <v>227</v>
      </c>
      <c r="G11" s="203" t="s">
        <v>294</v>
      </c>
      <c r="H11" s="214"/>
      <c r="I11" s="203" t="s">
        <v>221</v>
      </c>
      <c r="J11" s="203" t="s">
        <v>272</v>
      </c>
      <c r="K11" s="197">
        <f>K12</f>
        <v>210</v>
      </c>
      <c r="L11" s="197">
        <f>L12</f>
        <v>141.4</v>
      </c>
    </row>
    <row r="12" spans="1:12" ht="22.5">
      <c r="A12" s="531"/>
      <c r="B12" s="234" t="s">
        <v>265</v>
      </c>
      <c r="E12" s="200" t="s">
        <v>221</v>
      </c>
      <c r="F12" s="200" t="s">
        <v>227</v>
      </c>
      <c r="G12" s="200" t="s">
        <v>294</v>
      </c>
      <c r="H12" s="200">
        <v>200</v>
      </c>
      <c r="I12" s="200" t="s">
        <v>221</v>
      </c>
      <c r="J12" s="200" t="s">
        <v>272</v>
      </c>
      <c r="K12" s="236">
        <v>210</v>
      </c>
      <c r="L12" s="236">
        <v>141.4</v>
      </c>
    </row>
    <row r="13" spans="1:12" ht="63.75">
      <c r="A13" s="531"/>
      <c r="B13" s="190" t="s">
        <v>295</v>
      </c>
      <c r="E13" s="202" t="s">
        <v>221</v>
      </c>
      <c r="F13" s="202" t="s">
        <v>233</v>
      </c>
      <c r="G13" s="202"/>
      <c r="H13" s="213"/>
      <c r="I13" s="202"/>
      <c r="J13" s="202"/>
      <c r="K13" s="193">
        <f>K14+K18+K20+K22+K16</f>
        <v>532.6</v>
      </c>
      <c r="L13" s="193">
        <f>L14+L18+L20+L22+L16</f>
        <v>529.9000000000001</v>
      </c>
    </row>
    <row r="14" spans="1:12" ht="74.25">
      <c r="A14" s="531"/>
      <c r="B14" s="205" t="s">
        <v>614</v>
      </c>
      <c r="E14" s="203" t="s">
        <v>221</v>
      </c>
      <c r="F14" s="203" t="s">
        <v>233</v>
      </c>
      <c r="G14" s="203" t="s">
        <v>297</v>
      </c>
      <c r="H14" s="214"/>
      <c r="I14" s="203" t="s">
        <v>221</v>
      </c>
      <c r="J14" s="203" t="s">
        <v>272</v>
      </c>
      <c r="K14" s="197">
        <f>K15</f>
        <v>487.5</v>
      </c>
      <c r="L14" s="197">
        <f>L15</f>
        <v>485</v>
      </c>
    </row>
    <row r="15" spans="1:12" ht="22.5">
      <c r="A15" s="531"/>
      <c r="B15" s="234" t="s">
        <v>265</v>
      </c>
      <c r="E15" s="200" t="s">
        <v>221</v>
      </c>
      <c r="F15" s="200" t="s">
        <v>233</v>
      </c>
      <c r="G15" s="200" t="s">
        <v>297</v>
      </c>
      <c r="H15" s="200" t="s">
        <v>237</v>
      </c>
      <c r="I15" s="200" t="s">
        <v>221</v>
      </c>
      <c r="J15" s="200" t="s">
        <v>272</v>
      </c>
      <c r="K15" s="236">
        <v>487.5</v>
      </c>
      <c r="L15" s="236">
        <v>485</v>
      </c>
    </row>
    <row r="16" spans="1:12" ht="74.25">
      <c r="A16" s="531"/>
      <c r="B16" s="205" t="s">
        <v>298</v>
      </c>
      <c r="E16" s="203" t="s">
        <v>221</v>
      </c>
      <c r="F16" s="203" t="s">
        <v>233</v>
      </c>
      <c r="G16" s="203" t="s">
        <v>294</v>
      </c>
      <c r="H16" s="214"/>
      <c r="I16" s="203" t="s">
        <v>221</v>
      </c>
      <c r="J16" s="203" t="s">
        <v>272</v>
      </c>
      <c r="K16" s="197">
        <f>K17</f>
        <v>36.6</v>
      </c>
      <c r="L16" s="197">
        <f>L17</f>
        <v>36.5</v>
      </c>
    </row>
    <row r="17" spans="1:12" ht="22.5">
      <c r="A17" s="531"/>
      <c r="B17" s="234" t="s">
        <v>265</v>
      </c>
      <c r="E17" s="200" t="s">
        <v>221</v>
      </c>
      <c r="F17" s="200" t="s">
        <v>233</v>
      </c>
      <c r="G17" s="200" t="s">
        <v>294</v>
      </c>
      <c r="H17" s="200" t="s">
        <v>237</v>
      </c>
      <c r="I17" s="238" t="s">
        <v>221</v>
      </c>
      <c r="J17" s="238" t="s">
        <v>272</v>
      </c>
      <c r="K17" s="236">
        <v>36.6</v>
      </c>
      <c r="L17" s="236">
        <v>36.5</v>
      </c>
    </row>
    <row r="18" spans="1:12" ht="74.25">
      <c r="A18" s="531"/>
      <c r="B18" s="205" t="s">
        <v>375</v>
      </c>
      <c r="E18" s="203" t="s">
        <v>221</v>
      </c>
      <c r="F18" s="203" t="s">
        <v>233</v>
      </c>
      <c r="G18" s="203" t="s">
        <v>376</v>
      </c>
      <c r="H18" s="196"/>
      <c r="I18" s="195" t="s">
        <v>362</v>
      </c>
      <c r="J18" s="195" t="s">
        <v>221</v>
      </c>
      <c r="K18" s="197">
        <f>K19</f>
        <v>5.6</v>
      </c>
      <c r="L18" s="197">
        <f>L19</f>
        <v>5.6</v>
      </c>
    </row>
    <row r="19" spans="1:12" ht="22.5">
      <c r="A19" s="531"/>
      <c r="B19" s="234" t="s">
        <v>265</v>
      </c>
      <c r="E19" s="200" t="s">
        <v>221</v>
      </c>
      <c r="F19" s="200" t="s">
        <v>233</v>
      </c>
      <c r="G19" s="216" t="s">
        <v>376</v>
      </c>
      <c r="H19" s="323">
        <v>200</v>
      </c>
      <c r="I19" s="216" t="s">
        <v>362</v>
      </c>
      <c r="J19" s="200" t="s">
        <v>221</v>
      </c>
      <c r="K19" s="201">
        <v>5.6</v>
      </c>
      <c r="L19" s="201">
        <v>5.6</v>
      </c>
    </row>
    <row r="20" spans="1:12" ht="63.75">
      <c r="A20" s="531"/>
      <c r="B20" s="205" t="s">
        <v>615</v>
      </c>
      <c r="E20" s="203" t="s">
        <v>221</v>
      </c>
      <c r="F20" s="203" t="s">
        <v>233</v>
      </c>
      <c r="G20" s="203" t="s">
        <v>376</v>
      </c>
      <c r="H20" s="203"/>
      <c r="I20" s="195" t="s">
        <v>362</v>
      </c>
      <c r="J20" s="195" t="s">
        <v>280</v>
      </c>
      <c r="K20" s="197">
        <f>K21</f>
        <v>0</v>
      </c>
      <c r="L20" s="197">
        <f>L21</f>
        <v>0</v>
      </c>
    </row>
    <row r="21" spans="1:12" ht="22.5">
      <c r="A21" s="531"/>
      <c r="B21" s="234" t="s">
        <v>265</v>
      </c>
      <c r="E21" s="200" t="s">
        <v>221</v>
      </c>
      <c r="F21" s="200" t="s">
        <v>233</v>
      </c>
      <c r="G21" s="216" t="s">
        <v>376</v>
      </c>
      <c r="H21" s="200" t="s">
        <v>237</v>
      </c>
      <c r="I21" s="216" t="s">
        <v>362</v>
      </c>
      <c r="J21" s="200" t="s">
        <v>280</v>
      </c>
      <c r="K21" s="236">
        <v>0</v>
      </c>
      <c r="L21" s="236">
        <v>0</v>
      </c>
    </row>
    <row r="22" spans="1:12" ht="63.75">
      <c r="A22" s="531"/>
      <c r="B22" s="205" t="s">
        <v>616</v>
      </c>
      <c r="E22" s="203" t="s">
        <v>221</v>
      </c>
      <c r="F22" s="203" t="s">
        <v>233</v>
      </c>
      <c r="G22" s="203" t="s">
        <v>380</v>
      </c>
      <c r="H22" s="203"/>
      <c r="I22" s="195" t="s">
        <v>362</v>
      </c>
      <c r="J22" s="195" t="s">
        <v>280</v>
      </c>
      <c r="K22" s="197">
        <f>K23</f>
        <v>2.9</v>
      </c>
      <c r="L22" s="197">
        <f>L23</f>
        <v>2.8</v>
      </c>
    </row>
    <row r="23" spans="1:12" ht="22.5">
      <c r="A23" s="531"/>
      <c r="B23" s="234" t="s">
        <v>265</v>
      </c>
      <c r="E23" s="200" t="s">
        <v>221</v>
      </c>
      <c r="F23" s="200" t="s">
        <v>233</v>
      </c>
      <c r="G23" s="216" t="s">
        <v>380</v>
      </c>
      <c r="H23" s="200" t="s">
        <v>237</v>
      </c>
      <c r="I23" s="216" t="s">
        <v>362</v>
      </c>
      <c r="J23" s="200" t="s">
        <v>280</v>
      </c>
      <c r="K23" s="236">
        <v>2.9</v>
      </c>
      <c r="L23" s="236">
        <v>2.8</v>
      </c>
    </row>
    <row r="24" spans="1:12" ht="63.75">
      <c r="A24" s="531"/>
      <c r="B24" s="190" t="s">
        <v>617</v>
      </c>
      <c r="E24" s="202" t="s">
        <v>221</v>
      </c>
      <c r="F24" s="202" t="s">
        <v>274</v>
      </c>
      <c r="G24" s="202"/>
      <c r="H24" s="213"/>
      <c r="I24" s="202"/>
      <c r="J24" s="202"/>
      <c r="K24" s="193">
        <f>K25</f>
        <v>0</v>
      </c>
      <c r="L24" s="193">
        <f>L25</f>
        <v>0</v>
      </c>
    </row>
    <row r="25" spans="1:12" ht="74.25">
      <c r="A25" s="531"/>
      <c r="B25" s="205" t="s">
        <v>300</v>
      </c>
      <c r="E25" s="203" t="s">
        <v>221</v>
      </c>
      <c r="F25" s="203" t="s">
        <v>274</v>
      </c>
      <c r="G25" s="203" t="s">
        <v>301</v>
      </c>
      <c r="H25" s="214"/>
      <c r="I25" s="203" t="s">
        <v>221</v>
      </c>
      <c r="J25" s="203" t="s">
        <v>272</v>
      </c>
      <c r="K25" s="197">
        <f>K26</f>
        <v>0</v>
      </c>
      <c r="L25" s="197">
        <f>L26</f>
        <v>0</v>
      </c>
    </row>
    <row r="26" spans="1:12" ht="22.5">
      <c r="A26" s="531"/>
      <c r="B26" s="234" t="s">
        <v>265</v>
      </c>
      <c r="E26" s="200" t="s">
        <v>221</v>
      </c>
      <c r="F26" s="200" t="s">
        <v>274</v>
      </c>
      <c r="G26" s="200" t="s">
        <v>301</v>
      </c>
      <c r="H26" s="209">
        <v>200</v>
      </c>
      <c r="I26" s="200" t="s">
        <v>221</v>
      </c>
      <c r="J26" s="200" t="s">
        <v>272</v>
      </c>
      <c r="K26" s="201">
        <v>0</v>
      </c>
      <c r="L26" s="201">
        <v>0</v>
      </c>
    </row>
    <row r="27" spans="1:12" ht="32.25">
      <c r="A27" s="531"/>
      <c r="B27" s="186" t="s">
        <v>279</v>
      </c>
      <c r="E27" s="211" t="s">
        <v>280</v>
      </c>
      <c r="F27" s="211"/>
      <c r="G27" s="211"/>
      <c r="H27" s="188"/>
      <c r="I27" s="211"/>
      <c r="J27" s="211"/>
      <c r="K27" s="189">
        <f>K28</f>
        <v>1484.6999999999998</v>
      </c>
      <c r="L27" s="189">
        <f>L28</f>
        <v>1475.5</v>
      </c>
    </row>
    <row r="28" spans="1:12" ht="63.75">
      <c r="A28" s="531"/>
      <c r="B28" s="190" t="s">
        <v>618</v>
      </c>
      <c r="E28" s="202" t="s">
        <v>280</v>
      </c>
      <c r="F28" s="202" t="s">
        <v>227</v>
      </c>
      <c r="G28" s="202"/>
      <c r="H28" s="192"/>
      <c r="I28" s="202"/>
      <c r="J28" s="202"/>
      <c r="K28" s="193">
        <f>K29</f>
        <v>1484.6999999999998</v>
      </c>
      <c r="L28" s="193">
        <f>L29</f>
        <v>1475.5</v>
      </c>
    </row>
    <row r="29" spans="1:12" ht="67.5">
      <c r="A29" s="531"/>
      <c r="B29" s="241" t="s">
        <v>282</v>
      </c>
      <c r="E29" s="203" t="s">
        <v>280</v>
      </c>
      <c r="F29" s="203" t="s">
        <v>227</v>
      </c>
      <c r="G29" s="203" t="s">
        <v>283</v>
      </c>
      <c r="H29" s="196"/>
      <c r="I29" s="203"/>
      <c r="J29" s="203"/>
      <c r="K29" s="197">
        <f>K30+K31</f>
        <v>1484.6999999999998</v>
      </c>
      <c r="L29" s="197">
        <f>L30+L31</f>
        <v>1475.5</v>
      </c>
    </row>
    <row r="30" spans="1:12" ht="45">
      <c r="A30" s="531"/>
      <c r="B30" s="198" t="s">
        <v>230</v>
      </c>
      <c r="E30" s="200" t="s">
        <v>280</v>
      </c>
      <c r="F30" s="200" t="s">
        <v>227</v>
      </c>
      <c r="G30" s="200" t="s">
        <v>283</v>
      </c>
      <c r="H30" s="200" t="s">
        <v>231</v>
      </c>
      <c r="I30" s="200" t="s">
        <v>221</v>
      </c>
      <c r="J30" s="200" t="s">
        <v>272</v>
      </c>
      <c r="K30" s="201">
        <v>1279.6</v>
      </c>
      <c r="L30" s="201">
        <v>1271.7</v>
      </c>
    </row>
    <row r="31" spans="1:12" ht="22.5">
      <c r="A31" s="531"/>
      <c r="B31" s="234" t="s">
        <v>265</v>
      </c>
      <c r="E31" s="200" t="s">
        <v>280</v>
      </c>
      <c r="F31" s="200" t="s">
        <v>227</v>
      </c>
      <c r="G31" s="200" t="s">
        <v>283</v>
      </c>
      <c r="H31" s="200" t="s">
        <v>237</v>
      </c>
      <c r="I31" s="200" t="s">
        <v>221</v>
      </c>
      <c r="J31" s="200" t="s">
        <v>272</v>
      </c>
      <c r="K31" s="201">
        <v>205.1</v>
      </c>
      <c r="L31" s="201">
        <v>203.8</v>
      </c>
    </row>
    <row r="32" spans="1:12" ht="42.75">
      <c r="A32" s="531"/>
      <c r="B32" s="210" t="s">
        <v>334</v>
      </c>
      <c r="E32" s="211" t="s">
        <v>313</v>
      </c>
      <c r="F32" s="211"/>
      <c r="G32" s="211"/>
      <c r="H32" s="188"/>
      <c r="I32" s="211"/>
      <c r="J32" s="211"/>
      <c r="K32" s="189">
        <f>K33+K36+K39</f>
        <v>127.9</v>
      </c>
      <c r="L32" s="189">
        <f>L33+L36+L39</f>
        <v>127.8</v>
      </c>
    </row>
    <row r="33" spans="1:12" ht="74.25">
      <c r="A33" s="531"/>
      <c r="B33" s="237" t="s">
        <v>619</v>
      </c>
      <c r="E33" s="202" t="s">
        <v>313</v>
      </c>
      <c r="F33" s="202" t="s">
        <v>227</v>
      </c>
      <c r="G33" s="202"/>
      <c r="H33" s="192"/>
      <c r="I33" s="202"/>
      <c r="J33" s="202"/>
      <c r="K33" s="193">
        <f>K34</f>
        <v>25</v>
      </c>
      <c r="L33" s="193">
        <f>L34</f>
        <v>25</v>
      </c>
    </row>
    <row r="34" spans="1:12" ht="95.25">
      <c r="A34" s="531"/>
      <c r="B34" s="194" t="s">
        <v>620</v>
      </c>
      <c r="E34" s="203" t="s">
        <v>313</v>
      </c>
      <c r="F34" s="203" t="s">
        <v>227</v>
      </c>
      <c r="G34" s="203" t="s">
        <v>328</v>
      </c>
      <c r="H34" s="196"/>
      <c r="I34" s="203"/>
      <c r="J34" s="203"/>
      <c r="K34" s="197">
        <f>K35</f>
        <v>25</v>
      </c>
      <c r="L34" s="197">
        <f>L35</f>
        <v>25</v>
      </c>
    </row>
    <row r="35" spans="1:12" ht="22.5">
      <c r="A35" s="531"/>
      <c r="B35" s="234" t="s">
        <v>265</v>
      </c>
      <c r="E35" s="200" t="s">
        <v>313</v>
      </c>
      <c r="F35" s="200" t="s">
        <v>227</v>
      </c>
      <c r="G35" s="200" t="s">
        <v>328</v>
      </c>
      <c r="H35" s="200" t="s">
        <v>237</v>
      </c>
      <c r="I35" s="200" t="s">
        <v>313</v>
      </c>
      <c r="J35" s="200" t="s">
        <v>322</v>
      </c>
      <c r="K35" s="236">
        <v>25</v>
      </c>
      <c r="L35" s="236">
        <v>25</v>
      </c>
    </row>
    <row r="36" spans="1:12" ht="53.25">
      <c r="A36" s="531"/>
      <c r="B36" s="237" t="s">
        <v>621</v>
      </c>
      <c r="E36" s="202" t="s">
        <v>313</v>
      </c>
      <c r="F36" s="202" t="s">
        <v>233</v>
      </c>
      <c r="G36" s="202"/>
      <c r="H36" s="192"/>
      <c r="I36" s="202"/>
      <c r="J36" s="202"/>
      <c r="K36" s="193">
        <f>K37</f>
        <v>0</v>
      </c>
      <c r="L36" s="193">
        <f>L37</f>
        <v>0</v>
      </c>
    </row>
    <row r="37" spans="1:12" ht="74.25">
      <c r="A37" s="531"/>
      <c r="B37" s="194" t="s">
        <v>622</v>
      </c>
      <c r="E37" s="203" t="s">
        <v>313</v>
      </c>
      <c r="F37" s="203" t="s">
        <v>233</v>
      </c>
      <c r="G37" s="203" t="s">
        <v>331</v>
      </c>
      <c r="H37" s="196"/>
      <c r="I37" s="203"/>
      <c r="J37" s="203"/>
      <c r="K37" s="197">
        <f>K38</f>
        <v>0</v>
      </c>
      <c r="L37" s="197">
        <f>L38</f>
        <v>0</v>
      </c>
    </row>
    <row r="38" spans="1:12" ht="22.5">
      <c r="A38" s="531"/>
      <c r="B38" s="234" t="s">
        <v>265</v>
      </c>
      <c r="E38" s="207" t="s">
        <v>313</v>
      </c>
      <c r="F38" s="207" t="s">
        <v>233</v>
      </c>
      <c r="G38" s="207" t="s">
        <v>331</v>
      </c>
      <c r="H38" s="207" t="s">
        <v>237</v>
      </c>
      <c r="I38" s="207" t="s">
        <v>313</v>
      </c>
      <c r="J38" s="207" t="s">
        <v>322</v>
      </c>
      <c r="K38" s="201">
        <v>0</v>
      </c>
      <c r="L38" s="201">
        <v>0</v>
      </c>
    </row>
    <row r="39" spans="1:12" ht="63.75">
      <c r="A39" s="531"/>
      <c r="B39" s="212" t="s">
        <v>623</v>
      </c>
      <c r="E39" s="202" t="s">
        <v>313</v>
      </c>
      <c r="F39" s="202" t="s">
        <v>274</v>
      </c>
      <c r="G39" s="202"/>
      <c r="H39" s="192"/>
      <c r="I39" s="202"/>
      <c r="J39" s="202"/>
      <c r="K39" s="193">
        <f>K40+K42</f>
        <v>102.9</v>
      </c>
      <c r="L39" s="193">
        <f>L40+L42</f>
        <v>102.8</v>
      </c>
    </row>
    <row r="40" spans="1:12" ht="84.75">
      <c r="A40" s="531"/>
      <c r="B40" s="281" t="s">
        <v>624</v>
      </c>
      <c r="E40" s="203" t="s">
        <v>313</v>
      </c>
      <c r="F40" s="203" t="s">
        <v>274</v>
      </c>
      <c r="G40" s="203" t="s">
        <v>337</v>
      </c>
      <c r="H40" s="196"/>
      <c r="I40" s="203"/>
      <c r="J40" s="203"/>
      <c r="K40" s="197">
        <f>K41</f>
        <v>97.9</v>
      </c>
      <c r="L40" s="197">
        <f>L41</f>
        <v>97.8</v>
      </c>
    </row>
    <row r="41" spans="1:12" ht="22.5">
      <c r="A41" s="531"/>
      <c r="B41" s="234" t="s">
        <v>265</v>
      </c>
      <c r="E41" s="200" t="s">
        <v>313</v>
      </c>
      <c r="F41" s="200" t="s">
        <v>274</v>
      </c>
      <c r="G41" s="200" t="s">
        <v>337</v>
      </c>
      <c r="H41" s="207" t="s">
        <v>237</v>
      </c>
      <c r="I41" s="200" t="s">
        <v>313</v>
      </c>
      <c r="J41" s="200" t="s">
        <v>333</v>
      </c>
      <c r="K41" s="201">
        <v>97.9</v>
      </c>
      <c r="L41" s="201">
        <v>97.8</v>
      </c>
    </row>
    <row r="42" spans="1:12" ht="74.25">
      <c r="A42" s="531"/>
      <c r="B42" s="194" t="s">
        <v>625</v>
      </c>
      <c r="E42" s="203" t="s">
        <v>313</v>
      </c>
      <c r="F42" s="203" t="s">
        <v>274</v>
      </c>
      <c r="G42" s="203" t="s">
        <v>339</v>
      </c>
      <c r="H42" s="196"/>
      <c r="I42" s="203"/>
      <c r="J42" s="203"/>
      <c r="K42" s="197">
        <f>K43</f>
        <v>5</v>
      </c>
      <c r="L42" s="197">
        <f>L43</f>
        <v>5</v>
      </c>
    </row>
    <row r="43" spans="1:12" ht="22.5">
      <c r="A43" s="531"/>
      <c r="B43" s="234" t="s">
        <v>265</v>
      </c>
      <c r="E43" s="200" t="s">
        <v>313</v>
      </c>
      <c r="F43" s="200" t="s">
        <v>274</v>
      </c>
      <c r="G43" s="200" t="s">
        <v>339</v>
      </c>
      <c r="H43" s="207" t="s">
        <v>237</v>
      </c>
      <c r="I43" s="200" t="s">
        <v>313</v>
      </c>
      <c r="J43" s="200" t="s">
        <v>333</v>
      </c>
      <c r="K43" s="201">
        <v>5</v>
      </c>
      <c r="L43" s="201">
        <v>5</v>
      </c>
    </row>
    <row r="44" spans="1:12" ht="21.75">
      <c r="A44" s="531"/>
      <c r="B44" s="289" t="s">
        <v>342</v>
      </c>
      <c r="E44" s="211" t="s">
        <v>223</v>
      </c>
      <c r="F44" s="211"/>
      <c r="G44" s="211"/>
      <c r="H44" s="188"/>
      <c r="I44" s="211"/>
      <c r="J44" s="211"/>
      <c r="K44" s="189">
        <f>K45+K48</f>
        <v>5482.9</v>
      </c>
      <c r="L44" s="189">
        <f>L45+L48</f>
        <v>4757.3</v>
      </c>
    </row>
    <row r="45" spans="1:12" ht="53.25">
      <c r="A45" s="531"/>
      <c r="B45" s="293" t="s">
        <v>626</v>
      </c>
      <c r="E45" s="202" t="s">
        <v>223</v>
      </c>
      <c r="F45" s="202" t="s">
        <v>227</v>
      </c>
      <c r="G45" s="202"/>
      <c r="H45" s="192"/>
      <c r="I45" s="291"/>
      <c r="J45" s="291"/>
      <c r="K45" s="193">
        <f>K46</f>
        <v>2489.1</v>
      </c>
      <c r="L45" s="193">
        <f>L46</f>
        <v>2289.3</v>
      </c>
    </row>
    <row r="46" spans="1:12" ht="53.25">
      <c r="A46" s="531"/>
      <c r="B46" s="281" t="s">
        <v>627</v>
      </c>
      <c r="E46" s="203" t="s">
        <v>223</v>
      </c>
      <c r="F46" s="203" t="s">
        <v>227</v>
      </c>
      <c r="G46" s="203" t="s">
        <v>345</v>
      </c>
      <c r="H46" s="196"/>
      <c r="I46" s="282"/>
      <c r="J46" s="282"/>
      <c r="K46" s="197">
        <f>K47</f>
        <v>2489.1</v>
      </c>
      <c r="L46" s="197">
        <f>L47</f>
        <v>2289.3</v>
      </c>
    </row>
    <row r="47" spans="1:12" ht="22.5">
      <c r="A47" s="531"/>
      <c r="B47" s="234" t="s">
        <v>265</v>
      </c>
      <c r="E47" s="200" t="s">
        <v>223</v>
      </c>
      <c r="F47" s="200" t="s">
        <v>227</v>
      </c>
      <c r="G47" s="200" t="s">
        <v>345</v>
      </c>
      <c r="H47" s="200" t="s">
        <v>237</v>
      </c>
      <c r="I47" s="292" t="s">
        <v>223</v>
      </c>
      <c r="J47" s="292" t="s">
        <v>322</v>
      </c>
      <c r="K47" s="236">
        <v>2489.1</v>
      </c>
      <c r="L47" s="236">
        <v>2289.3</v>
      </c>
    </row>
    <row r="48" spans="1:12" ht="63.75">
      <c r="A48" s="531"/>
      <c r="B48" s="293" t="s">
        <v>346</v>
      </c>
      <c r="E48" s="202" t="s">
        <v>223</v>
      </c>
      <c r="F48" s="202" t="s">
        <v>233</v>
      </c>
      <c r="G48" s="202"/>
      <c r="H48" s="192"/>
      <c r="I48" s="294"/>
      <c r="J48" s="294"/>
      <c r="K48" s="193">
        <f>K49+K51+K53</f>
        <v>2993.8</v>
      </c>
      <c r="L48" s="193">
        <f>L49+L51+L53</f>
        <v>2468</v>
      </c>
    </row>
    <row r="49" spans="1:12" ht="63.75">
      <c r="A49" s="531"/>
      <c r="B49" s="281" t="s">
        <v>347</v>
      </c>
      <c r="E49" s="203" t="s">
        <v>223</v>
      </c>
      <c r="F49" s="203" t="s">
        <v>233</v>
      </c>
      <c r="G49" s="203" t="s">
        <v>348</v>
      </c>
      <c r="H49" s="196"/>
      <c r="I49" s="282"/>
      <c r="J49" s="282"/>
      <c r="K49" s="197">
        <f>K50</f>
        <v>1170.1</v>
      </c>
      <c r="L49" s="197">
        <f>L50</f>
        <v>1169.9</v>
      </c>
    </row>
    <row r="50" spans="1:12" ht="22.5">
      <c r="A50" s="531"/>
      <c r="B50" s="234" t="s">
        <v>265</v>
      </c>
      <c r="E50" s="200" t="s">
        <v>223</v>
      </c>
      <c r="F50" s="200" t="s">
        <v>233</v>
      </c>
      <c r="G50" s="200" t="s">
        <v>348</v>
      </c>
      <c r="H50" s="200" t="s">
        <v>237</v>
      </c>
      <c r="I50" s="292" t="s">
        <v>223</v>
      </c>
      <c r="J50" s="292" t="s">
        <v>322</v>
      </c>
      <c r="K50" s="236">
        <v>1170.1</v>
      </c>
      <c r="L50" s="236">
        <v>1169.9</v>
      </c>
    </row>
    <row r="51" spans="1:12" ht="95.25">
      <c r="A51" s="531"/>
      <c r="B51" s="281" t="s">
        <v>628</v>
      </c>
      <c r="E51" s="203" t="s">
        <v>223</v>
      </c>
      <c r="F51" s="203" t="s">
        <v>233</v>
      </c>
      <c r="G51" s="203" t="s">
        <v>350</v>
      </c>
      <c r="H51" s="196"/>
      <c r="I51" s="282"/>
      <c r="J51" s="282"/>
      <c r="K51" s="197">
        <f>K52</f>
        <v>769</v>
      </c>
      <c r="L51" s="197">
        <f>L52</f>
        <v>768.9</v>
      </c>
    </row>
    <row r="52" spans="1:12" ht="22.5">
      <c r="A52" s="531"/>
      <c r="B52" s="234" t="s">
        <v>265</v>
      </c>
      <c r="E52" s="200" t="s">
        <v>223</v>
      </c>
      <c r="F52" s="200" t="s">
        <v>233</v>
      </c>
      <c r="G52" s="200" t="s">
        <v>350</v>
      </c>
      <c r="H52" s="200" t="s">
        <v>237</v>
      </c>
      <c r="I52" s="292" t="s">
        <v>223</v>
      </c>
      <c r="J52" s="292" t="s">
        <v>322</v>
      </c>
      <c r="K52" s="236">
        <v>769</v>
      </c>
      <c r="L52" s="236">
        <v>768.9</v>
      </c>
    </row>
    <row r="53" spans="1:12" ht="84.75">
      <c r="A53" s="531"/>
      <c r="B53" s="281" t="s">
        <v>629</v>
      </c>
      <c r="E53" s="203" t="s">
        <v>223</v>
      </c>
      <c r="F53" s="203" t="s">
        <v>233</v>
      </c>
      <c r="G53" s="203" t="s">
        <v>352</v>
      </c>
      <c r="H53" s="196"/>
      <c r="I53" s="282"/>
      <c r="J53" s="282"/>
      <c r="K53" s="197">
        <f>K54</f>
        <v>1054.7</v>
      </c>
      <c r="L53" s="197">
        <f>L54</f>
        <v>529.2</v>
      </c>
    </row>
    <row r="54" spans="1:12" ht="22.5">
      <c r="A54" s="531"/>
      <c r="B54" s="234" t="s">
        <v>265</v>
      </c>
      <c r="E54" s="200" t="s">
        <v>223</v>
      </c>
      <c r="F54" s="200" t="s">
        <v>233</v>
      </c>
      <c r="G54" s="200" t="s">
        <v>352</v>
      </c>
      <c r="H54" s="200" t="s">
        <v>237</v>
      </c>
      <c r="I54" s="292" t="s">
        <v>223</v>
      </c>
      <c r="J54" s="292" t="s">
        <v>322</v>
      </c>
      <c r="K54" s="201">
        <v>1054.7</v>
      </c>
      <c r="L54" s="201">
        <v>529.2</v>
      </c>
    </row>
    <row r="55" spans="1:12" ht="32.25">
      <c r="A55" s="531"/>
      <c r="B55" s="210" t="s">
        <v>364</v>
      </c>
      <c r="E55" s="211" t="s">
        <v>362</v>
      </c>
      <c r="F55" s="211"/>
      <c r="G55" s="211"/>
      <c r="H55" s="188"/>
      <c r="I55" s="187"/>
      <c r="J55" s="187"/>
      <c r="K55" s="189">
        <f>K56+K59+K62+K67</f>
        <v>1343.1999999999998</v>
      </c>
      <c r="L55" s="189">
        <f>L56+L59+L62+L67</f>
        <v>1155.3</v>
      </c>
    </row>
    <row r="56" spans="1:12" ht="63.75">
      <c r="A56" s="531"/>
      <c r="B56" s="212" t="s">
        <v>365</v>
      </c>
      <c r="E56" s="202" t="s">
        <v>362</v>
      </c>
      <c r="F56" s="202" t="s">
        <v>227</v>
      </c>
      <c r="G56" s="202"/>
      <c r="H56" s="192"/>
      <c r="I56" s="191"/>
      <c r="J56" s="191"/>
      <c r="K56" s="193">
        <f>K57</f>
        <v>100</v>
      </c>
      <c r="L56" s="193">
        <f>L57</f>
        <v>62.2</v>
      </c>
    </row>
    <row r="57" spans="1:12" ht="63.75">
      <c r="A57" s="531"/>
      <c r="B57" s="194" t="s">
        <v>366</v>
      </c>
      <c r="E57" s="203" t="s">
        <v>362</v>
      </c>
      <c r="F57" s="203" t="s">
        <v>227</v>
      </c>
      <c r="G57" s="203" t="s">
        <v>367</v>
      </c>
      <c r="H57" s="196"/>
      <c r="I57" s="195"/>
      <c r="J57" s="195"/>
      <c r="K57" s="197">
        <f>K58</f>
        <v>100</v>
      </c>
      <c r="L57" s="197">
        <f>L58</f>
        <v>62.2</v>
      </c>
    </row>
    <row r="58" spans="1:12" ht="22.5">
      <c r="A58" s="531"/>
      <c r="B58" s="234" t="s">
        <v>265</v>
      </c>
      <c r="E58" s="200" t="s">
        <v>362</v>
      </c>
      <c r="F58" s="200" t="s">
        <v>227</v>
      </c>
      <c r="G58" s="200" t="s">
        <v>367</v>
      </c>
      <c r="H58" s="200">
        <v>200</v>
      </c>
      <c r="I58" s="216" t="s">
        <v>362</v>
      </c>
      <c r="J58" s="216" t="s">
        <v>221</v>
      </c>
      <c r="K58" s="322">
        <v>100</v>
      </c>
      <c r="L58" s="322">
        <v>62.2</v>
      </c>
    </row>
    <row r="59" spans="1:12" ht="63.75">
      <c r="A59" s="531"/>
      <c r="B59" s="212" t="s">
        <v>630</v>
      </c>
      <c r="E59" s="202" t="s">
        <v>362</v>
      </c>
      <c r="F59" s="202" t="s">
        <v>233</v>
      </c>
      <c r="G59" s="202"/>
      <c r="H59" s="192"/>
      <c r="I59" s="191"/>
      <c r="J59" s="191"/>
      <c r="K59" s="193">
        <f>K60</f>
        <v>200</v>
      </c>
      <c r="L59" s="193">
        <f>L60</f>
        <v>127.4</v>
      </c>
    </row>
    <row r="60" spans="1:12" ht="63.75">
      <c r="A60" s="531"/>
      <c r="B60" s="194" t="s">
        <v>369</v>
      </c>
      <c r="E60" s="203" t="s">
        <v>362</v>
      </c>
      <c r="F60" s="203" t="s">
        <v>233</v>
      </c>
      <c r="G60" s="203" t="s">
        <v>367</v>
      </c>
      <c r="H60" s="196"/>
      <c r="I60" s="195"/>
      <c r="J60" s="195"/>
      <c r="K60" s="197">
        <f>K61</f>
        <v>200</v>
      </c>
      <c r="L60" s="197">
        <f>L61</f>
        <v>127.4</v>
      </c>
    </row>
    <row r="61" spans="1:12" ht="22.5">
      <c r="A61" s="531"/>
      <c r="B61" s="234" t="s">
        <v>265</v>
      </c>
      <c r="E61" s="200" t="s">
        <v>362</v>
      </c>
      <c r="F61" s="200" t="s">
        <v>233</v>
      </c>
      <c r="G61" s="200" t="s">
        <v>367</v>
      </c>
      <c r="H61" s="200">
        <v>200</v>
      </c>
      <c r="I61" s="216" t="s">
        <v>362</v>
      </c>
      <c r="J61" s="216" t="s">
        <v>221</v>
      </c>
      <c r="K61" s="322">
        <v>200</v>
      </c>
      <c r="L61" s="322">
        <v>127.4</v>
      </c>
    </row>
    <row r="62" spans="1:12" ht="63.75">
      <c r="A62" s="531"/>
      <c r="B62" s="212" t="s">
        <v>370</v>
      </c>
      <c r="E62" s="202" t="s">
        <v>362</v>
      </c>
      <c r="F62" s="202" t="s">
        <v>274</v>
      </c>
      <c r="G62" s="202"/>
      <c r="H62" s="192"/>
      <c r="I62" s="191"/>
      <c r="J62" s="191"/>
      <c r="K62" s="193">
        <f>K63+K65</f>
        <v>218.8</v>
      </c>
      <c r="L62" s="193">
        <f>L63+L65</f>
        <v>218.8</v>
      </c>
    </row>
    <row r="63" spans="1:12" ht="63.75">
      <c r="A63" s="531"/>
      <c r="B63" s="194" t="s">
        <v>371</v>
      </c>
      <c r="E63" s="203" t="s">
        <v>362</v>
      </c>
      <c r="F63" s="203" t="s">
        <v>274</v>
      </c>
      <c r="G63" s="203" t="s">
        <v>367</v>
      </c>
      <c r="H63" s="196"/>
      <c r="I63" s="195"/>
      <c r="J63" s="195"/>
      <c r="K63" s="197">
        <f>K64</f>
        <v>218.8</v>
      </c>
      <c r="L63" s="197">
        <f>L64</f>
        <v>218.8</v>
      </c>
    </row>
    <row r="64" spans="1:12" ht="22.5">
      <c r="A64" s="531"/>
      <c r="B64" s="234" t="s">
        <v>265</v>
      </c>
      <c r="E64" s="200" t="s">
        <v>362</v>
      </c>
      <c r="F64" s="200" t="s">
        <v>274</v>
      </c>
      <c r="G64" s="200" t="s">
        <v>367</v>
      </c>
      <c r="H64" s="200">
        <v>200</v>
      </c>
      <c r="I64" s="216" t="s">
        <v>362</v>
      </c>
      <c r="J64" s="216" t="s">
        <v>221</v>
      </c>
      <c r="K64" s="322">
        <v>218.8</v>
      </c>
      <c r="L64" s="322">
        <v>218.8</v>
      </c>
    </row>
    <row r="65" spans="1:12" ht="63.75">
      <c r="A65" s="531"/>
      <c r="B65" s="194" t="s">
        <v>631</v>
      </c>
      <c r="E65" s="203" t="s">
        <v>362</v>
      </c>
      <c r="F65" s="203" t="s">
        <v>274</v>
      </c>
      <c r="G65" s="203" t="s">
        <v>373</v>
      </c>
      <c r="H65" s="196"/>
      <c r="I65" s="195"/>
      <c r="J65" s="195"/>
      <c r="K65" s="197">
        <f>K66</f>
        <v>0</v>
      </c>
      <c r="L65" s="197">
        <f>L66</f>
        <v>0</v>
      </c>
    </row>
    <row r="66" spans="1:12" ht="22.5">
      <c r="A66" s="531"/>
      <c r="B66" s="234" t="s">
        <v>265</v>
      </c>
      <c r="E66" s="200" t="s">
        <v>362</v>
      </c>
      <c r="F66" s="200" t="s">
        <v>274</v>
      </c>
      <c r="G66" s="200" t="s">
        <v>373</v>
      </c>
      <c r="H66" s="200" t="s">
        <v>239</v>
      </c>
      <c r="I66" s="216" t="s">
        <v>362</v>
      </c>
      <c r="J66" s="216" t="s">
        <v>221</v>
      </c>
      <c r="K66" s="322">
        <v>0</v>
      </c>
      <c r="L66" s="322">
        <v>0</v>
      </c>
    </row>
    <row r="67" spans="1:12" ht="53.25">
      <c r="A67" s="531"/>
      <c r="B67" s="190" t="s">
        <v>632</v>
      </c>
      <c r="E67" s="202" t="s">
        <v>362</v>
      </c>
      <c r="F67" s="202" t="s">
        <v>382</v>
      </c>
      <c r="G67" s="202"/>
      <c r="H67" s="202"/>
      <c r="I67" s="191"/>
      <c r="J67" s="191"/>
      <c r="K67" s="193">
        <f>K68+K70</f>
        <v>824.4</v>
      </c>
      <c r="L67" s="193">
        <f>L68+L70</f>
        <v>746.9</v>
      </c>
    </row>
    <row r="68" spans="1:12" ht="63.75">
      <c r="A68" s="531"/>
      <c r="B68" s="205" t="s">
        <v>633</v>
      </c>
      <c r="E68" s="203" t="s">
        <v>362</v>
      </c>
      <c r="F68" s="203" t="s">
        <v>382</v>
      </c>
      <c r="G68" s="203" t="s">
        <v>384</v>
      </c>
      <c r="H68" s="203"/>
      <c r="I68" s="195"/>
      <c r="J68" s="195"/>
      <c r="K68" s="197">
        <f>K69</f>
        <v>726.5</v>
      </c>
      <c r="L68" s="197">
        <f>L69</f>
        <v>717.6</v>
      </c>
    </row>
    <row r="69" spans="1:12" ht="22.5">
      <c r="A69" s="531"/>
      <c r="B69" s="234" t="s">
        <v>265</v>
      </c>
      <c r="E69" s="323" t="s">
        <v>362</v>
      </c>
      <c r="F69" s="323" t="s">
        <v>382</v>
      </c>
      <c r="G69" s="323" t="s">
        <v>384</v>
      </c>
      <c r="H69" s="323">
        <v>200</v>
      </c>
      <c r="I69" s="323" t="s">
        <v>362</v>
      </c>
      <c r="J69" s="323" t="s">
        <v>280</v>
      </c>
      <c r="K69" s="201">
        <v>726.5</v>
      </c>
      <c r="L69" s="201">
        <v>717.6</v>
      </c>
    </row>
    <row r="70" spans="1:12" ht="63.75">
      <c r="A70" s="531"/>
      <c r="B70" s="205" t="s">
        <v>385</v>
      </c>
      <c r="E70" s="203" t="s">
        <v>362</v>
      </c>
      <c r="F70" s="203" t="s">
        <v>382</v>
      </c>
      <c r="G70" s="203" t="s">
        <v>634</v>
      </c>
      <c r="H70" s="203"/>
      <c r="I70" s="195"/>
      <c r="J70" s="195"/>
      <c r="K70" s="197">
        <f>K71</f>
        <v>97.9</v>
      </c>
      <c r="L70" s="197">
        <f>L71</f>
        <v>29.3</v>
      </c>
    </row>
    <row r="71" spans="1:12" ht="22.5">
      <c r="A71" s="234"/>
      <c r="B71" s="234" t="s">
        <v>265</v>
      </c>
      <c r="E71" s="323" t="s">
        <v>362</v>
      </c>
      <c r="F71" s="323" t="s">
        <v>382</v>
      </c>
      <c r="G71" s="323">
        <v>2993</v>
      </c>
      <c r="H71" s="323">
        <v>200</v>
      </c>
      <c r="I71" s="323" t="s">
        <v>362</v>
      </c>
      <c r="J71" s="323" t="s">
        <v>280</v>
      </c>
      <c r="K71" s="201">
        <v>97.9</v>
      </c>
      <c r="L71" s="201">
        <v>29.3</v>
      </c>
    </row>
    <row r="72" spans="1:12" ht="21.75">
      <c r="A72" s="531"/>
      <c r="B72" s="210" t="s">
        <v>387</v>
      </c>
      <c r="E72" s="211" t="s">
        <v>253</v>
      </c>
      <c r="F72" s="211"/>
      <c r="G72" s="211"/>
      <c r="H72" s="211"/>
      <c r="I72" s="187"/>
      <c r="J72" s="187"/>
      <c r="K72" s="189">
        <f>K73+K78+K91+K94+K97</f>
        <v>7730.6</v>
      </c>
      <c r="L72" s="189">
        <f>L73+L78+L91+L94+L97</f>
        <v>7659</v>
      </c>
    </row>
    <row r="73" spans="1:12" ht="42">
      <c r="A73" s="531"/>
      <c r="B73" s="344" t="s">
        <v>388</v>
      </c>
      <c r="E73" s="202" t="s">
        <v>253</v>
      </c>
      <c r="F73" s="202" t="s">
        <v>227</v>
      </c>
      <c r="G73" s="202"/>
      <c r="H73" s="202"/>
      <c r="I73" s="191"/>
      <c r="J73" s="191"/>
      <c r="K73" s="193">
        <f>K74+K76</f>
        <v>1192.8000000000002</v>
      </c>
      <c r="L73" s="193">
        <f>L74+L76</f>
        <v>1139.8</v>
      </c>
    </row>
    <row r="74" spans="1:12" ht="52.5">
      <c r="A74" s="531"/>
      <c r="B74" s="346" t="s">
        <v>635</v>
      </c>
      <c r="E74" s="203" t="s">
        <v>253</v>
      </c>
      <c r="F74" s="203" t="s">
        <v>227</v>
      </c>
      <c r="G74" s="203" t="s">
        <v>390</v>
      </c>
      <c r="H74" s="203"/>
      <c r="I74" s="195"/>
      <c r="J74" s="195"/>
      <c r="K74" s="197">
        <f>K75</f>
        <v>1126.4</v>
      </c>
      <c r="L74" s="197">
        <f>L75</f>
        <v>1073.5</v>
      </c>
    </row>
    <row r="75" spans="1:12" ht="22.5">
      <c r="A75" s="531"/>
      <c r="B75" s="234" t="s">
        <v>265</v>
      </c>
      <c r="E75" s="359" t="s">
        <v>253</v>
      </c>
      <c r="F75" s="359" t="s">
        <v>227</v>
      </c>
      <c r="G75" s="359" t="s">
        <v>390</v>
      </c>
      <c r="H75" s="536">
        <v>200</v>
      </c>
      <c r="I75" s="537" t="s">
        <v>362</v>
      </c>
      <c r="J75" s="537" t="s">
        <v>313</v>
      </c>
      <c r="K75" s="201">
        <v>1126.4</v>
      </c>
      <c r="L75" s="201">
        <v>1073.5</v>
      </c>
    </row>
    <row r="76" spans="1:12" ht="52.5">
      <c r="A76" s="531"/>
      <c r="B76" s="346" t="s">
        <v>391</v>
      </c>
      <c r="E76" s="203" t="s">
        <v>253</v>
      </c>
      <c r="F76" s="203" t="s">
        <v>227</v>
      </c>
      <c r="G76" s="203" t="s">
        <v>392</v>
      </c>
      <c r="H76" s="203"/>
      <c r="I76" s="195"/>
      <c r="J76" s="195"/>
      <c r="K76" s="197">
        <f>K77</f>
        <v>66.4</v>
      </c>
      <c r="L76" s="197">
        <f>L77</f>
        <v>66.3</v>
      </c>
    </row>
    <row r="77" spans="1:12" ht="22.5">
      <c r="A77" s="531"/>
      <c r="B77" s="234" t="s">
        <v>265</v>
      </c>
      <c r="E77" s="200" t="s">
        <v>253</v>
      </c>
      <c r="F77" s="200" t="s">
        <v>227</v>
      </c>
      <c r="G77" s="200" t="s">
        <v>392</v>
      </c>
      <c r="H77" s="209">
        <v>200</v>
      </c>
      <c r="I77" s="354" t="s">
        <v>362</v>
      </c>
      <c r="J77" s="354" t="s">
        <v>313</v>
      </c>
      <c r="K77" s="201">
        <v>66.4</v>
      </c>
      <c r="L77" s="201">
        <v>66.3</v>
      </c>
    </row>
    <row r="78" spans="1:12" ht="52.5">
      <c r="A78" s="531"/>
      <c r="B78" s="344" t="s">
        <v>393</v>
      </c>
      <c r="E78" s="202" t="s">
        <v>253</v>
      </c>
      <c r="F78" s="202" t="s">
        <v>233</v>
      </c>
      <c r="G78" s="202"/>
      <c r="H78" s="202"/>
      <c r="I78" s="191"/>
      <c r="J78" s="191"/>
      <c r="K78" s="193">
        <f>K79+K81+K83+K85+K87+K89</f>
        <v>1300</v>
      </c>
      <c r="L78" s="193">
        <f>L79+L81+L83+L85+L87+L89</f>
        <v>1299.6999999999998</v>
      </c>
    </row>
    <row r="79" spans="1:12" ht="52.5">
      <c r="A79" s="531"/>
      <c r="B79" s="346" t="s">
        <v>636</v>
      </c>
      <c r="E79" s="203" t="s">
        <v>253</v>
      </c>
      <c r="F79" s="203" t="s">
        <v>233</v>
      </c>
      <c r="G79" s="203" t="s">
        <v>395</v>
      </c>
      <c r="H79" s="203"/>
      <c r="I79" s="195"/>
      <c r="J79" s="195"/>
      <c r="K79" s="197">
        <f>K80</f>
        <v>564.5</v>
      </c>
      <c r="L79" s="197">
        <f>L80</f>
        <v>564.5</v>
      </c>
    </row>
    <row r="80" spans="1:12" ht="22.5">
      <c r="A80" s="531"/>
      <c r="B80" s="234" t="s">
        <v>265</v>
      </c>
      <c r="E80" s="200" t="s">
        <v>253</v>
      </c>
      <c r="F80" s="200" t="s">
        <v>233</v>
      </c>
      <c r="G80" s="200" t="s">
        <v>395</v>
      </c>
      <c r="H80" s="323">
        <v>200</v>
      </c>
      <c r="I80" s="354" t="s">
        <v>362</v>
      </c>
      <c r="J80" s="354" t="s">
        <v>313</v>
      </c>
      <c r="K80" s="201">
        <v>564.5</v>
      </c>
      <c r="L80" s="201">
        <v>564.5</v>
      </c>
    </row>
    <row r="81" spans="1:12" ht="67.5">
      <c r="A81" s="531"/>
      <c r="B81" s="242" t="s">
        <v>396</v>
      </c>
      <c r="E81" s="203" t="s">
        <v>253</v>
      </c>
      <c r="F81" s="203" t="s">
        <v>233</v>
      </c>
      <c r="G81" s="538" t="s">
        <v>397</v>
      </c>
      <c r="H81" s="539"/>
      <c r="I81" s="540"/>
      <c r="J81" s="540"/>
      <c r="K81" s="541">
        <f>K82</f>
        <v>99.2</v>
      </c>
      <c r="L81" s="541">
        <f>L82</f>
        <v>99.1</v>
      </c>
    </row>
    <row r="82" spans="1:12" ht="22.5">
      <c r="A82" s="531"/>
      <c r="B82" s="234" t="s">
        <v>265</v>
      </c>
      <c r="E82" s="200" t="s">
        <v>253</v>
      </c>
      <c r="F82" s="200" t="s">
        <v>233</v>
      </c>
      <c r="G82" s="200" t="s">
        <v>397</v>
      </c>
      <c r="H82" s="323">
        <v>200</v>
      </c>
      <c r="I82" s="354" t="s">
        <v>362</v>
      </c>
      <c r="J82" s="354" t="s">
        <v>313</v>
      </c>
      <c r="K82" s="201">
        <v>99.2</v>
      </c>
      <c r="L82" s="201">
        <v>99.1</v>
      </c>
    </row>
    <row r="83" spans="1:12" ht="67.5">
      <c r="A83" s="531"/>
      <c r="B83" s="242" t="s">
        <v>398</v>
      </c>
      <c r="E83" s="203" t="s">
        <v>253</v>
      </c>
      <c r="F83" s="203" t="s">
        <v>233</v>
      </c>
      <c r="G83" s="538" t="s">
        <v>399</v>
      </c>
      <c r="H83" s="542"/>
      <c r="I83" s="543"/>
      <c r="J83" s="543"/>
      <c r="K83" s="541">
        <f>K84</f>
        <v>64.2</v>
      </c>
      <c r="L83" s="541">
        <f>L84</f>
        <v>64.1</v>
      </c>
    </row>
    <row r="84" spans="1:12" ht="22.5">
      <c r="A84" s="531"/>
      <c r="B84" s="234" t="s">
        <v>265</v>
      </c>
      <c r="E84" s="200" t="s">
        <v>253</v>
      </c>
      <c r="F84" s="200" t="s">
        <v>233</v>
      </c>
      <c r="G84" s="200" t="s">
        <v>399</v>
      </c>
      <c r="H84" s="323">
        <v>200</v>
      </c>
      <c r="I84" s="354" t="s">
        <v>362</v>
      </c>
      <c r="J84" s="354" t="s">
        <v>313</v>
      </c>
      <c r="K84" s="201">
        <v>64.2</v>
      </c>
      <c r="L84" s="201">
        <v>64.1</v>
      </c>
    </row>
    <row r="85" spans="1:12" ht="67.5">
      <c r="A85" s="531"/>
      <c r="B85" s="242" t="s">
        <v>400</v>
      </c>
      <c r="E85" s="203" t="s">
        <v>253</v>
      </c>
      <c r="F85" s="203" t="s">
        <v>233</v>
      </c>
      <c r="G85" s="538" t="s">
        <v>401</v>
      </c>
      <c r="H85" s="542"/>
      <c r="I85" s="543"/>
      <c r="J85" s="543"/>
      <c r="K85" s="541">
        <f>K86</f>
        <v>393.5</v>
      </c>
      <c r="L85" s="541">
        <f>L86</f>
        <v>393.4</v>
      </c>
    </row>
    <row r="86" spans="1:12" ht="22.5">
      <c r="A86" s="531"/>
      <c r="B86" s="234" t="s">
        <v>265</v>
      </c>
      <c r="E86" s="200" t="s">
        <v>253</v>
      </c>
      <c r="F86" s="200" t="s">
        <v>233</v>
      </c>
      <c r="G86" s="200" t="s">
        <v>401</v>
      </c>
      <c r="H86" s="323">
        <v>200</v>
      </c>
      <c r="I86" s="354" t="s">
        <v>362</v>
      </c>
      <c r="J86" s="354" t="s">
        <v>313</v>
      </c>
      <c r="K86" s="201">
        <v>393.5</v>
      </c>
      <c r="L86" s="201">
        <v>393.4</v>
      </c>
    </row>
    <row r="87" spans="1:12" ht="67.5">
      <c r="A87" s="531"/>
      <c r="B87" s="242" t="s">
        <v>402</v>
      </c>
      <c r="E87" s="203" t="s">
        <v>253</v>
      </c>
      <c r="F87" s="203" t="s">
        <v>233</v>
      </c>
      <c r="G87" s="538" t="s">
        <v>403</v>
      </c>
      <c r="H87" s="542"/>
      <c r="I87" s="543"/>
      <c r="J87" s="543"/>
      <c r="K87" s="541">
        <f>K88</f>
        <v>99.6</v>
      </c>
      <c r="L87" s="541">
        <f>L88</f>
        <v>99.6</v>
      </c>
    </row>
    <row r="88" spans="1:12" ht="22.5">
      <c r="A88" s="531"/>
      <c r="B88" s="234" t="s">
        <v>265</v>
      </c>
      <c r="E88" s="200" t="s">
        <v>253</v>
      </c>
      <c r="F88" s="200" t="s">
        <v>233</v>
      </c>
      <c r="G88" s="200" t="s">
        <v>403</v>
      </c>
      <c r="H88" s="323">
        <v>200</v>
      </c>
      <c r="I88" s="354" t="s">
        <v>362</v>
      </c>
      <c r="J88" s="354" t="s">
        <v>313</v>
      </c>
      <c r="K88" s="201">
        <v>99.6</v>
      </c>
      <c r="L88" s="201">
        <v>99.6</v>
      </c>
    </row>
    <row r="89" spans="1:12" ht="67.5">
      <c r="A89" s="531"/>
      <c r="B89" s="242" t="s">
        <v>404</v>
      </c>
      <c r="E89" s="203" t="s">
        <v>253</v>
      </c>
      <c r="F89" s="203" t="s">
        <v>233</v>
      </c>
      <c r="G89" s="544"/>
      <c r="H89" s="542"/>
      <c r="I89" s="543"/>
      <c r="J89" s="543"/>
      <c r="K89" s="541">
        <f>K90</f>
        <v>79</v>
      </c>
      <c r="L89" s="541">
        <f>L90</f>
        <v>79</v>
      </c>
    </row>
    <row r="90" spans="1:12" ht="22.5">
      <c r="A90" s="531"/>
      <c r="B90" s="234" t="s">
        <v>265</v>
      </c>
      <c r="E90" s="200" t="s">
        <v>253</v>
      </c>
      <c r="F90" s="200" t="s">
        <v>233</v>
      </c>
      <c r="G90" s="200" t="s">
        <v>405</v>
      </c>
      <c r="H90" s="323">
        <v>200</v>
      </c>
      <c r="I90" s="354" t="s">
        <v>362</v>
      </c>
      <c r="J90" s="354" t="s">
        <v>313</v>
      </c>
      <c r="K90" s="201">
        <v>79</v>
      </c>
      <c r="L90" s="201">
        <v>79</v>
      </c>
    </row>
    <row r="91" spans="1:12" ht="52.5">
      <c r="A91" s="531"/>
      <c r="B91" s="344" t="s">
        <v>637</v>
      </c>
      <c r="E91" s="202" t="s">
        <v>253</v>
      </c>
      <c r="F91" s="202" t="s">
        <v>274</v>
      </c>
      <c r="G91" s="202"/>
      <c r="H91" s="202"/>
      <c r="I91" s="191"/>
      <c r="J91" s="191"/>
      <c r="K91" s="193">
        <f>K92</f>
        <v>155.9</v>
      </c>
      <c r="L91" s="193">
        <f>L92</f>
        <v>154.9</v>
      </c>
    </row>
    <row r="92" spans="1:12" ht="52.5">
      <c r="A92" s="531"/>
      <c r="B92" s="346" t="s">
        <v>638</v>
      </c>
      <c r="E92" s="203" t="s">
        <v>253</v>
      </c>
      <c r="F92" s="203" t="s">
        <v>274</v>
      </c>
      <c r="G92" s="203" t="s">
        <v>408</v>
      </c>
      <c r="H92" s="203"/>
      <c r="I92" s="195"/>
      <c r="J92" s="195"/>
      <c r="K92" s="197">
        <f>K93</f>
        <v>155.9</v>
      </c>
      <c r="L92" s="197">
        <f>L93</f>
        <v>154.9</v>
      </c>
    </row>
    <row r="93" spans="1:12" ht="22.5">
      <c r="A93" s="531"/>
      <c r="B93" s="234" t="s">
        <v>265</v>
      </c>
      <c r="E93" s="200" t="s">
        <v>253</v>
      </c>
      <c r="F93" s="200" t="s">
        <v>274</v>
      </c>
      <c r="G93" s="200" t="s">
        <v>408</v>
      </c>
      <c r="H93" s="354">
        <v>200</v>
      </c>
      <c r="I93" s="354" t="s">
        <v>362</v>
      </c>
      <c r="J93" s="354" t="s">
        <v>313</v>
      </c>
      <c r="K93" s="201">
        <v>155.9</v>
      </c>
      <c r="L93" s="201">
        <v>154.9</v>
      </c>
    </row>
    <row r="94" spans="1:12" ht="52.5">
      <c r="A94" s="531"/>
      <c r="B94" s="344" t="s">
        <v>639</v>
      </c>
      <c r="E94" s="202" t="s">
        <v>253</v>
      </c>
      <c r="F94" s="202" t="s">
        <v>382</v>
      </c>
      <c r="G94" s="202"/>
      <c r="H94" s="202"/>
      <c r="I94" s="191"/>
      <c r="J94" s="191"/>
      <c r="K94" s="193">
        <f>K95</f>
        <v>121.3</v>
      </c>
      <c r="L94" s="193">
        <f>L95</f>
        <v>121.2</v>
      </c>
    </row>
    <row r="95" spans="1:12" ht="63">
      <c r="A95" s="531"/>
      <c r="B95" s="346" t="s">
        <v>410</v>
      </c>
      <c r="E95" s="203" t="s">
        <v>253</v>
      </c>
      <c r="F95" s="203" t="s">
        <v>382</v>
      </c>
      <c r="G95" s="203" t="s">
        <v>411</v>
      </c>
      <c r="H95" s="203"/>
      <c r="I95" s="195"/>
      <c r="J95" s="195"/>
      <c r="K95" s="197">
        <f>K96</f>
        <v>121.3</v>
      </c>
      <c r="L95" s="197">
        <f>L96</f>
        <v>121.2</v>
      </c>
    </row>
    <row r="96" spans="1:12" ht="22.5">
      <c r="A96" s="531"/>
      <c r="B96" s="234" t="s">
        <v>265</v>
      </c>
      <c r="E96" s="200" t="s">
        <v>253</v>
      </c>
      <c r="F96" s="200" t="s">
        <v>382</v>
      </c>
      <c r="G96" s="200" t="s">
        <v>411</v>
      </c>
      <c r="H96" s="323">
        <v>200</v>
      </c>
      <c r="I96" s="354" t="s">
        <v>362</v>
      </c>
      <c r="J96" s="354" t="s">
        <v>313</v>
      </c>
      <c r="K96" s="201">
        <v>121.3</v>
      </c>
      <c r="L96" s="201">
        <v>121.2</v>
      </c>
    </row>
    <row r="97" spans="1:12" ht="63.75">
      <c r="A97" s="531"/>
      <c r="B97" s="190" t="s">
        <v>640</v>
      </c>
      <c r="E97" s="191" t="s">
        <v>253</v>
      </c>
      <c r="F97" s="191" t="s">
        <v>416</v>
      </c>
      <c r="G97" s="191"/>
      <c r="H97" s="191"/>
      <c r="I97" s="191"/>
      <c r="J97" s="191"/>
      <c r="K97" s="191">
        <f>K98</f>
        <v>4960.6</v>
      </c>
      <c r="L97" s="191">
        <f>L98</f>
        <v>4943.400000000001</v>
      </c>
    </row>
    <row r="98" spans="1:12" ht="21.75">
      <c r="A98" s="531"/>
      <c r="B98" s="205" t="s">
        <v>417</v>
      </c>
      <c r="E98" s="195" t="s">
        <v>253</v>
      </c>
      <c r="F98" s="195" t="s">
        <v>416</v>
      </c>
      <c r="G98" s="195" t="s">
        <v>283</v>
      </c>
      <c r="H98" s="195"/>
      <c r="I98" s="195"/>
      <c r="J98" s="195"/>
      <c r="K98" s="367">
        <f>K99+K100</f>
        <v>4960.6</v>
      </c>
      <c r="L98" s="367">
        <f>L99+L100</f>
        <v>4943.400000000001</v>
      </c>
    </row>
    <row r="99" spans="1:12" ht="45">
      <c r="A99" s="531"/>
      <c r="B99" s="198" t="s">
        <v>230</v>
      </c>
      <c r="E99" s="199" t="s">
        <v>253</v>
      </c>
      <c r="F99" s="199" t="s">
        <v>416</v>
      </c>
      <c r="G99" s="199" t="s">
        <v>283</v>
      </c>
      <c r="H99" s="199">
        <v>100</v>
      </c>
      <c r="I99" s="199" t="s">
        <v>362</v>
      </c>
      <c r="J99" s="199" t="s">
        <v>362</v>
      </c>
      <c r="K99" s="199" t="s">
        <v>418</v>
      </c>
      <c r="L99" s="199" t="s">
        <v>419</v>
      </c>
    </row>
    <row r="100" spans="1:12" ht="22.5">
      <c r="A100" s="531"/>
      <c r="B100" s="234" t="s">
        <v>265</v>
      </c>
      <c r="E100" s="354" t="s">
        <v>253</v>
      </c>
      <c r="F100" s="354" t="s">
        <v>416</v>
      </c>
      <c r="G100" s="354" t="s">
        <v>283</v>
      </c>
      <c r="H100" s="354">
        <v>200</v>
      </c>
      <c r="I100" s="354" t="s">
        <v>362</v>
      </c>
      <c r="J100" s="354" t="s">
        <v>362</v>
      </c>
      <c r="K100" s="354">
        <v>428.1</v>
      </c>
      <c r="L100" s="354">
        <v>419.8</v>
      </c>
    </row>
    <row r="101" spans="1:12" ht="21.75">
      <c r="A101" s="531"/>
      <c r="B101" s="374" t="s">
        <v>435</v>
      </c>
      <c r="E101" s="211" t="s">
        <v>259</v>
      </c>
      <c r="F101" s="211"/>
      <c r="G101" s="211"/>
      <c r="H101" s="211"/>
      <c r="I101" s="273"/>
      <c r="J101" s="273"/>
      <c r="K101" s="189">
        <f>K106+K102+K111</f>
        <v>4763.3</v>
      </c>
      <c r="L101" s="189">
        <f>L106+L102+L111</f>
        <v>4567.700000000001</v>
      </c>
    </row>
    <row r="102" spans="1:12" ht="42.75">
      <c r="A102" s="531"/>
      <c r="B102" s="381" t="s">
        <v>440</v>
      </c>
      <c r="E102" s="202" t="s">
        <v>259</v>
      </c>
      <c r="F102" s="202" t="s">
        <v>227</v>
      </c>
      <c r="G102" s="202"/>
      <c r="H102" s="202"/>
      <c r="I102" s="202"/>
      <c r="J102" s="202"/>
      <c r="K102" s="193">
        <f>K103</f>
        <v>537.7</v>
      </c>
      <c r="L102" s="193">
        <f>L103</f>
        <v>526.9</v>
      </c>
    </row>
    <row r="103" spans="1:12" ht="21.75">
      <c r="A103" s="531"/>
      <c r="B103" s="366" t="s">
        <v>417</v>
      </c>
      <c r="E103" s="203" t="s">
        <v>259</v>
      </c>
      <c r="F103" s="203" t="s">
        <v>227</v>
      </c>
      <c r="G103" s="203" t="s">
        <v>283</v>
      </c>
      <c r="H103" s="214"/>
      <c r="I103" s="203"/>
      <c r="J103" s="203"/>
      <c r="K103" s="197">
        <f>K104+K105</f>
        <v>537.7</v>
      </c>
      <c r="L103" s="197">
        <f>L104+L105</f>
        <v>526.9</v>
      </c>
    </row>
    <row r="104" spans="1:12" ht="45">
      <c r="A104" s="531"/>
      <c r="B104" s="198" t="s">
        <v>230</v>
      </c>
      <c r="E104" s="200" t="s">
        <v>259</v>
      </c>
      <c r="F104" s="200" t="s">
        <v>227</v>
      </c>
      <c r="G104" s="200" t="s">
        <v>283</v>
      </c>
      <c r="H104" s="323">
        <v>100</v>
      </c>
      <c r="I104" s="200" t="s">
        <v>427</v>
      </c>
      <c r="J104" s="200" t="s">
        <v>221</v>
      </c>
      <c r="K104" s="201">
        <v>478.7</v>
      </c>
      <c r="L104" s="201">
        <v>468.2</v>
      </c>
    </row>
    <row r="105" spans="1:12" ht="22.5">
      <c r="A105" s="531"/>
      <c r="B105" s="234" t="s">
        <v>265</v>
      </c>
      <c r="E105" s="200" t="s">
        <v>259</v>
      </c>
      <c r="F105" s="200" t="s">
        <v>227</v>
      </c>
      <c r="G105" s="200" t="s">
        <v>283</v>
      </c>
      <c r="H105" s="323">
        <v>200</v>
      </c>
      <c r="I105" s="200" t="s">
        <v>427</v>
      </c>
      <c r="J105" s="200" t="s">
        <v>221</v>
      </c>
      <c r="K105" s="201">
        <v>59</v>
      </c>
      <c r="L105" s="201">
        <v>58.7</v>
      </c>
    </row>
    <row r="106" spans="1:12" ht="63.75">
      <c r="A106" s="531"/>
      <c r="B106" s="190" t="s">
        <v>436</v>
      </c>
      <c r="E106" s="202" t="s">
        <v>259</v>
      </c>
      <c r="F106" s="202" t="s">
        <v>233</v>
      </c>
      <c r="G106" s="202"/>
      <c r="H106" s="202"/>
      <c r="I106" s="291"/>
      <c r="J106" s="291"/>
      <c r="K106" s="193">
        <f>K107</f>
        <v>2984.6</v>
      </c>
      <c r="L106" s="193">
        <f>L107</f>
        <v>2843.4</v>
      </c>
    </row>
    <row r="107" spans="1:12" ht="21.75">
      <c r="A107" s="531"/>
      <c r="B107" s="366" t="s">
        <v>417</v>
      </c>
      <c r="E107" s="203" t="s">
        <v>259</v>
      </c>
      <c r="F107" s="203" t="s">
        <v>233</v>
      </c>
      <c r="G107" s="203" t="s">
        <v>283</v>
      </c>
      <c r="H107" s="203"/>
      <c r="I107" s="367"/>
      <c r="J107" s="367"/>
      <c r="K107" s="197">
        <f>K108+K109+K110</f>
        <v>2984.6</v>
      </c>
      <c r="L107" s="197">
        <f>L108+L109+L110</f>
        <v>2843.4</v>
      </c>
    </row>
    <row r="108" spans="1:12" ht="45">
      <c r="A108" s="531"/>
      <c r="B108" s="198" t="s">
        <v>230</v>
      </c>
      <c r="E108" s="200" t="s">
        <v>259</v>
      </c>
      <c r="F108" s="200" t="s">
        <v>233</v>
      </c>
      <c r="G108" s="200" t="s">
        <v>283</v>
      </c>
      <c r="H108" s="323">
        <v>100</v>
      </c>
      <c r="I108" s="200" t="s">
        <v>427</v>
      </c>
      <c r="J108" s="200" t="s">
        <v>221</v>
      </c>
      <c r="K108" s="201">
        <v>1870.5</v>
      </c>
      <c r="L108" s="201">
        <v>1849.6</v>
      </c>
    </row>
    <row r="109" spans="1:12" ht="22.5">
      <c r="A109" s="531"/>
      <c r="B109" s="234" t="s">
        <v>265</v>
      </c>
      <c r="E109" s="200" t="s">
        <v>259</v>
      </c>
      <c r="F109" s="200" t="s">
        <v>233</v>
      </c>
      <c r="G109" s="200" t="s">
        <v>283</v>
      </c>
      <c r="H109" s="323">
        <v>200</v>
      </c>
      <c r="I109" s="200" t="s">
        <v>427</v>
      </c>
      <c r="J109" s="200" t="s">
        <v>221</v>
      </c>
      <c r="K109" s="201">
        <v>1025.6</v>
      </c>
      <c r="L109" s="201">
        <v>905.5</v>
      </c>
    </row>
    <row r="110" spans="1:12" ht="12.75">
      <c r="A110" s="531"/>
      <c r="B110" s="208" t="s">
        <v>238</v>
      </c>
      <c r="E110" s="200" t="s">
        <v>259</v>
      </c>
      <c r="F110" s="200" t="s">
        <v>233</v>
      </c>
      <c r="G110" s="200" t="s">
        <v>283</v>
      </c>
      <c r="H110" s="323">
        <v>800</v>
      </c>
      <c r="I110" s="200" t="s">
        <v>427</v>
      </c>
      <c r="J110" s="200" t="s">
        <v>221</v>
      </c>
      <c r="K110" s="201">
        <v>88.5</v>
      </c>
      <c r="L110" s="201">
        <v>88.3</v>
      </c>
    </row>
    <row r="111" spans="1:12" ht="52.5">
      <c r="A111" s="531"/>
      <c r="B111" s="344" t="s">
        <v>641</v>
      </c>
      <c r="E111" s="202" t="s">
        <v>259</v>
      </c>
      <c r="F111" s="202" t="s">
        <v>274</v>
      </c>
      <c r="G111" s="202"/>
      <c r="H111" s="202"/>
      <c r="I111" s="202"/>
      <c r="J111" s="202"/>
      <c r="K111" s="193">
        <f>K112</f>
        <v>1241</v>
      </c>
      <c r="L111" s="193">
        <f>L112</f>
        <v>1197.4</v>
      </c>
    </row>
    <row r="112" spans="1:12" ht="12.75">
      <c r="A112" s="531"/>
      <c r="B112" s="366" t="s">
        <v>448</v>
      </c>
      <c r="E112" s="203" t="s">
        <v>259</v>
      </c>
      <c r="F112" s="203" t="s">
        <v>274</v>
      </c>
      <c r="G112" s="203" t="s">
        <v>449</v>
      </c>
      <c r="H112" s="203"/>
      <c r="I112" s="203"/>
      <c r="J112" s="203"/>
      <c r="K112" s="197">
        <f>K113+K114</f>
        <v>1241</v>
      </c>
      <c r="L112" s="197">
        <f>L113+L114</f>
        <v>1197.4</v>
      </c>
    </row>
    <row r="113" spans="1:12" ht="22.5">
      <c r="A113" s="531"/>
      <c r="B113" s="234" t="s">
        <v>265</v>
      </c>
      <c r="E113" s="200" t="s">
        <v>259</v>
      </c>
      <c r="F113" s="200" t="s">
        <v>274</v>
      </c>
      <c r="G113" s="200" t="s">
        <v>449</v>
      </c>
      <c r="H113" s="323">
        <v>200</v>
      </c>
      <c r="I113" s="200" t="s">
        <v>427</v>
      </c>
      <c r="J113" s="200" t="s">
        <v>223</v>
      </c>
      <c r="K113" s="201">
        <v>1201.1</v>
      </c>
      <c r="L113" s="201">
        <v>1157.5</v>
      </c>
    </row>
    <row r="114" spans="1:12" ht="22.5">
      <c r="A114" s="531"/>
      <c r="B114" s="234" t="s">
        <v>642</v>
      </c>
      <c r="E114" s="200" t="s">
        <v>259</v>
      </c>
      <c r="F114" s="200" t="s">
        <v>274</v>
      </c>
      <c r="G114" s="200" t="s">
        <v>449</v>
      </c>
      <c r="H114" s="323">
        <v>300</v>
      </c>
      <c r="I114" s="200" t="s">
        <v>333</v>
      </c>
      <c r="J114" s="200" t="s">
        <v>313</v>
      </c>
      <c r="K114" s="201">
        <v>39.9</v>
      </c>
      <c r="L114" s="201">
        <v>39.9</v>
      </c>
    </row>
    <row r="115" spans="1:12" ht="32.25">
      <c r="A115" s="531"/>
      <c r="B115" s="186" t="s">
        <v>426</v>
      </c>
      <c r="E115" s="187" t="s">
        <v>427</v>
      </c>
      <c r="F115" s="187"/>
      <c r="G115" s="187"/>
      <c r="H115" s="187"/>
      <c r="I115" s="187"/>
      <c r="J115" s="187"/>
      <c r="K115" s="274">
        <f>K116+K121</f>
        <v>59.8</v>
      </c>
      <c r="L115" s="274">
        <f>L116+L121</f>
        <v>1599</v>
      </c>
    </row>
    <row r="116" spans="1:12" ht="63.75">
      <c r="A116" s="531"/>
      <c r="B116" s="212" t="s">
        <v>643</v>
      </c>
      <c r="E116" s="202" t="s">
        <v>427</v>
      </c>
      <c r="F116" s="202" t="s">
        <v>227</v>
      </c>
      <c r="G116" s="202"/>
      <c r="H116" s="202"/>
      <c r="I116" s="202"/>
      <c r="J116" s="202"/>
      <c r="K116" s="193">
        <f>K164</f>
        <v>0</v>
      </c>
      <c r="L116" s="193">
        <f>L117</f>
        <v>1539.3</v>
      </c>
    </row>
    <row r="117" spans="1:12" ht="21.75">
      <c r="A117" s="531"/>
      <c r="B117" s="194" t="s">
        <v>417</v>
      </c>
      <c r="E117" s="203" t="s">
        <v>427</v>
      </c>
      <c r="F117" s="203" t="s">
        <v>227</v>
      </c>
      <c r="G117" s="203" t="s">
        <v>283</v>
      </c>
      <c r="H117" s="203"/>
      <c r="I117" s="203"/>
      <c r="J117" s="203"/>
      <c r="K117" s="197">
        <f>K118+K119+K120</f>
        <v>1574.8000000000002</v>
      </c>
      <c r="L117" s="197">
        <f>L118+L119+L120</f>
        <v>1539.3</v>
      </c>
    </row>
    <row r="118" spans="1:12" ht="45">
      <c r="A118" s="531"/>
      <c r="B118" s="198" t="s">
        <v>230</v>
      </c>
      <c r="E118" s="200" t="s">
        <v>427</v>
      </c>
      <c r="F118" s="200" t="s">
        <v>227</v>
      </c>
      <c r="G118" s="200" t="s">
        <v>283</v>
      </c>
      <c r="H118" s="323">
        <v>100</v>
      </c>
      <c r="I118" s="200" t="s">
        <v>267</v>
      </c>
      <c r="J118" s="200" t="s">
        <v>221</v>
      </c>
      <c r="K118" s="201">
        <v>1241.7</v>
      </c>
      <c r="L118" s="201">
        <v>1218.6</v>
      </c>
    </row>
    <row r="119" spans="1:12" ht="22.5">
      <c r="A119" s="531"/>
      <c r="B119" s="234" t="s">
        <v>265</v>
      </c>
      <c r="E119" s="200" t="s">
        <v>427</v>
      </c>
      <c r="F119" s="200" t="s">
        <v>227</v>
      </c>
      <c r="G119" s="200" t="s">
        <v>283</v>
      </c>
      <c r="H119" s="323">
        <v>200</v>
      </c>
      <c r="I119" s="200" t="s">
        <v>267</v>
      </c>
      <c r="J119" s="200" t="s">
        <v>221</v>
      </c>
      <c r="K119" s="201">
        <v>332.1</v>
      </c>
      <c r="L119" s="201">
        <v>319.8</v>
      </c>
    </row>
    <row r="120" spans="1:12" ht="12.75">
      <c r="A120" s="531"/>
      <c r="B120" s="208" t="s">
        <v>238</v>
      </c>
      <c r="E120" s="200" t="s">
        <v>427</v>
      </c>
      <c r="F120" s="200" t="s">
        <v>227</v>
      </c>
      <c r="G120" s="200" t="s">
        <v>283</v>
      </c>
      <c r="H120" s="323">
        <v>800</v>
      </c>
      <c r="I120" s="200" t="s">
        <v>267</v>
      </c>
      <c r="J120" s="200" t="s">
        <v>221</v>
      </c>
      <c r="K120" s="201">
        <v>1</v>
      </c>
      <c r="L120" s="201">
        <v>0.9</v>
      </c>
    </row>
    <row r="121" spans="1:12" ht="63.75">
      <c r="A121" s="531"/>
      <c r="B121" s="190" t="s">
        <v>428</v>
      </c>
      <c r="E121" s="191" t="s">
        <v>427</v>
      </c>
      <c r="F121" s="191" t="s">
        <v>233</v>
      </c>
      <c r="G121" s="191"/>
      <c r="H121" s="191"/>
      <c r="I121" s="191"/>
      <c r="J121" s="191"/>
      <c r="K121" s="191">
        <f>K122</f>
        <v>59.8</v>
      </c>
      <c r="L121" s="191">
        <f>L122</f>
        <v>59.7</v>
      </c>
    </row>
    <row r="122" spans="1:12" ht="74.25">
      <c r="A122" s="531"/>
      <c r="B122" s="205" t="s">
        <v>429</v>
      </c>
      <c r="E122" s="195" t="s">
        <v>427</v>
      </c>
      <c r="F122" s="195" t="s">
        <v>233</v>
      </c>
      <c r="G122" s="195" t="s">
        <v>430</v>
      </c>
      <c r="H122" s="195"/>
      <c r="I122" s="195"/>
      <c r="J122" s="195"/>
      <c r="K122" s="195">
        <f>K123</f>
        <v>59.8</v>
      </c>
      <c r="L122" s="195">
        <f>L123</f>
        <v>59.7</v>
      </c>
    </row>
    <row r="123" spans="1:12" ht="22.5">
      <c r="A123" s="531"/>
      <c r="B123" s="234" t="s">
        <v>319</v>
      </c>
      <c r="E123" s="235" t="s">
        <v>427</v>
      </c>
      <c r="F123" s="235" t="s">
        <v>233</v>
      </c>
      <c r="G123" s="235" t="s">
        <v>430</v>
      </c>
      <c r="H123" s="235" t="s">
        <v>431</v>
      </c>
      <c r="I123" s="235" t="s">
        <v>259</v>
      </c>
      <c r="J123" s="235" t="s">
        <v>259</v>
      </c>
      <c r="K123" s="235">
        <v>59.8</v>
      </c>
      <c r="L123" s="235">
        <v>59.7</v>
      </c>
    </row>
    <row r="124" spans="1:12" ht="12.75">
      <c r="A124" s="531"/>
      <c r="B124" s="545" t="s">
        <v>466</v>
      </c>
      <c r="E124" s="422"/>
      <c r="F124" s="422"/>
      <c r="G124" s="422"/>
      <c r="H124" s="422"/>
      <c r="I124" s="422"/>
      <c r="J124" s="422"/>
      <c r="K124" s="423">
        <f>K115+K101+K72+K55+K44+K32+K27+K9</f>
        <v>21735.000000000004</v>
      </c>
      <c r="L124" s="423">
        <f>L115+L101+L72+L55+L44+L32+L27+L9</f>
        <v>22012.899999999998</v>
      </c>
    </row>
    <row r="125" ht="12.75">
      <c r="A125" s="531"/>
    </row>
    <row r="126" spans="1:12" ht="12.75">
      <c r="A126" s="531"/>
      <c r="B126" s="578" t="s">
        <v>644</v>
      </c>
      <c r="C126" s="578"/>
      <c r="D126" s="578"/>
      <c r="E126" s="578"/>
      <c r="F126" s="578"/>
      <c r="G126" s="578"/>
      <c r="H126" s="578"/>
      <c r="I126" s="578"/>
      <c r="J126" s="578"/>
      <c r="K126" s="578"/>
      <c r="L126" s="578"/>
    </row>
  </sheetData>
  <sheetProtection/>
  <mergeCells count="10">
    <mergeCell ref="B126:L126"/>
    <mergeCell ref="E1:L1"/>
    <mergeCell ref="B3:L3"/>
    <mergeCell ref="B4:L4"/>
    <mergeCell ref="A6:L6"/>
    <mergeCell ref="B7:B8"/>
    <mergeCell ref="E7:J7"/>
    <mergeCell ref="K7:K8"/>
    <mergeCell ref="L7:L8"/>
    <mergeCell ref="E8:G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2015-05-13T09:25:13Z</cp:lastPrinted>
  <dcterms:created xsi:type="dcterms:W3CDTF">1996-10-08T23:32:33Z</dcterms:created>
  <dcterms:modified xsi:type="dcterms:W3CDTF">2015-05-13T09:26:33Z</dcterms:modified>
  <cp:category/>
  <cp:version/>
  <cp:contentType/>
  <cp:contentStatus/>
</cp:coreProperties>
</file>